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0" windowWidth="14175" windowHeight="8805"/>
  </bookViews>
  <sheets>
    <sheet name="отчет за 12 месяцев" sheetId="1" r:id="rId1"/>
    <sheet name="Sheet2" sheetId="2" r:id="rId2"/>
    <sheet name="Sheet3" sheetId="3" r:id="rId3"/>
    <sheet name="Sheet4" sheetId="4" r:id="rId4"/>
    <sheet name="Sheet5" sheetId="5" r:id="rId5"/>
    <sheet name="Sheet6" sheetId="6" r:id="rId6"/>
  </sheets>
  <definedNames>
    <definedName name="_xlnm.Print_Titles" localSheetId="0">'отчет за 12 месяцев'!$7:$8</definedName>
    <definedName name="_xlnm.Print_Area" localSheetId="0">'отчет за 12 месяцев'!$A$1:$L$114</definedName>
  </definedNames>
  <calcPr calcId="145621" refMode="R1C1"/>
</workbook>
</file>

<file path=xl/calcChain.xml><?xml version="1.0" encoding="utf-8"?>
<calcChain xmlns="http://schemas.openxmlformats.org/spreadsheetml/2006/main">
  <c r="J23" i="1" l="1"/>
  <c r="J74" i="1" l="1"/>
  <c r="I74" i="1"/>
  <c r="K76" i="1"/>
  <c r="J82" i="1" l="1"/>
  <c r="I82" i="1"/>
  <c r="J11" i="1" l="1"/>
  <c r="I11" i="1" l="1"/>
  <c r="K90" i="1"/>
  <c r="J89" i="1"/>
  <c r="I89" i="1"/>
  <c r="J77" i="1"/>
  <c r="I77" i="1"/>
  <c r="K89" i="1" l="1"/>
  <c r="K38" i="1"/>
  <c r="K37" i="1"/>
  <c r="K36" i="1"/>
  <c r="J34" i="1"/>
  <c r="I34" i="1"/>
  <c r="K33" i="1"/>
  <c r="K31" i="1"/>
  <c r="K29" i="1"/>
  <c r="K25" i="1"/>
  <c r="K24" i="1"/>
  <c r="I23" i="1"/>
  <c r="I19" i="1" s="1"/>
  <c r="K22" i="1"/>
  <c r="K21" i="1"/>
  <c r="K20" i="1"/>
  <c r="K23" i="1" l="1"/>
  <c r="J19" i="1"/>
  <c r="K34" i="1"/>
  <c r="I17" i="1" l="1"/>
  <c r="J35" i="1"/>
  <c r="I35" i="1"/>
  <c r="J28" i="1"/>
  <c r="J27" i="1" s="1"/>
  <c r="J26" i="1" s="1"/>
  <c r="I28" i="1"/>
  <c r="I27" i="1" s="1"/>
  <c r="I26" i="1" s="1"/>
  <c r="J17" i="1"/>
  <c r="J16" i="1" l="1"/>
  <c r="J12" i="1" s="1"/>
  <c r="I16" i="1"/>
  <c r="I12" i="1" s="1"/>
  <c r="K17" i="1"/>
  <c r="K28" i="1"/>
  <c r="K26" i="1"/>
  <c r="K27" i="1"/>
  <c r="K35" i="1"/>
  <c r="K19" i="1"/>
  <c r="K88" i="1" l="1"/>
  <c r="K79" i="1" l="1"/>
  <c r="K12" i="1" l="1"/>
  <c r="J84" i="1" l="1"/>
  <c r="J14" i="1" s="1"/>
  <c r="I84" i="1"/>
  <c r="I14" i="1" s="1"/>
  <c r="J83" i="1"/>
  <c r="J13" i="1" s="1"/>
  <c r="I83" i="1"/>
  <c r="I13" i="1" s="1"/>
  <c r="I10" i="1" s="1"/>
  <c r="K13" i="1" l="1"/>
  <c r="K14" i="1"/>
  <c r="K78" i="1"/>
  <c r="K75" i="1"/>
  <c r="K77" i="1"/>
  <c r="K86" i="1"/>
  <c r="K91" i="1"/>
  <c r="K85" i="1"/>
  <c r="K82" i="1" s="1"/>
  <c r="K87" i="1"/>
  <c r="J10" i="1" l="1"/>
  <c r="K10" i="1" s="1"/>
  <c r="K11" i="1"/>
  <c r="J80" i="1"/>
  <c r="I80" i="1"/>
  <c r="J15" i="1"/>
  <c r="K83" i="1"/>
  <c r="K74" i="1"/>
  <c r="K84" i="1"/>
  <c r="K80" i="1" l="1"/>
  <c r="K16" i="1" l="1"/>
  <c r="K15" i="1" s="1"/>
  <c r="I15" i="1"/>
</calcChain>
</file>

<file path=xl/sharedStrings.xml><?xml version="1.0" encoding="utf-8"?>
<sst xmlns="http://schemas.openxmlformats.org/spreadsheetml/2006/main" count="406" uniqueCount="224">
  <si>
    <t>№ п/п</t>
  </si>
  <si>
    <t>Плановый срок</t>
  </si>
  <si>
    <t>Фактический срок</t>
  </si>
  <si>
    <t>Источники финансирования</t>
  </si>
  <si>
    <t>(наименование государственной программы, срок реализации)</t>
  </si>
  <si>
    <t>Результат реализации мероприятия государственной программы 
(краткое описание)</t>
  </si>
  <si>
    <t>начальник отдела транспортного комплекса министерства транспорта  Кировской области В.Г.Вылегжанина</t>
  </si>
  <si>
    <t>Всего</t>
  </si>
  <si>
    <t>местный бюджет</t>
  </si>
  <si>
    <t>областной бюджет</t>
  </si>
  <si>
    <t>не требуется</t>
  </si>
  <si>
    <t xml:space="preserve"> 6.</t>
  </si>
  <si>
    <t>Отдельное мероприятие "Развитие автомобильного транспорта Кировской области"</t>
  </si>
  <si>
    <t xml:space="preserve">Обеспечение транспортной доступности населения Кировской области автомобильным транспортом общего пользования </t>
  </si>
  <si>
    <t xml:space="preserve">местный бюджет </t>
  </si>
  <si>
    <t>внебюджетные средства</t>
  </si>
  <si>
    <t xml:space="preserve"> 6.1</t>
  </si>
  <si>
    <t xml:space="preserve"> 6.2</t>
  </si>
  <si>
    <t>Предоставление субсидий юридическим лицам и индивидуальным предпринимателям, осуществляющим перевозку пассажиров автомобильным и электрофицированным транспортом городского сообщения и автомобильным транспортом пригородного сообщения, на возмещение части недополученных доходов в связи с установлением стоимости льготного проезда для отдельных категорий граждан, проживающих на территории Кировской области</t>
  </si>
  <si>
    <t>Обновление автобусного и троллейбусного парка, в том числе приобретение транспортных средств, соответствующих требованиям доступности для инвалидов</t>
  </si>
  <si>
    <t>всего</t>
  </si>
  <si>
    <t>Информационное обеспечение процесса контроля за выполнением плана транспортной работы, выполняемой в соответствии с утвержденным администрацией города графиком движения по городским маршрутам</t>
  </si>
  <si>
    <t>начало реализации</t>
  </si>
  <si>
    <t>окончание реализации</t>
  </si>
  <si>
    <t xml:space="preserve"> 4.</t>
  </si>
  <si>
    <t>Отдельное мероприятие "Развитие воздушного транспорта"</t>
  </si>
  <si>
    <t xml:space="preserve"> 4.1</t>
  </si>
  <si>
    <t>Предоставление субсидий организациям, осуществляющим организацию пассажирских авиарейсов,на возмещение затрат всвязи с осуществлением ими наземного и аэропортового (аэродромного)обслуживания воздушных судов</t>
  </si>
  <si>
    <t xml:space="preserve"> 5.</t>
  </si>
  <si>
    <t>Отдельное мероприятие "Развитие железнодорожного транспорта Кировской области"</t>
  </si>
  <si>
    <t>Обеспечение транспортной доступности населения Кировской области железнодорожным транспортом пригородного сообщения</t>
  </si>
  <si>
    <t xml:space="preserve"> 5.1</t>
  </si>
  <si>
    <t>Компенсация потерь в доходах организаций железнодорожного транспорта,возникающих в результате государственного регулирования тарифов</t>
  </si>
  <si>
    <t>Отдельное мероприятие «Развитие дорожного хозяйства Кировской области»</t>
  </si>
  <si>
    <t>федеральный бюджет</t>
  </si>
  <si>
    <t>1.1</t>
  </si>
  <si>
    <t>Строительство и реконструкция автомобильных дорог общего пользования регионального или межмуниципального значения и искусственных сооружений на них, всего</t>
  </si>
  <si>
    <t>Разработка проектной документации</t>
  </si>
  <si>
    <t>Ремонт и капитальный ремонт автомобильных дорог общего пользования регионального или межмуниципального значения Кировской области</t>
  </si>
  <si>
    <t>Нормативное содержание автомобильных дорог общего пользования регионального или межмуниципального значения</t>
  </si>
  <si>
    <t>Отдельное мероприятие «Управление дорожным  хозяйством Кировской области»</t>
  </si>
  <si>
    <t>2.1</t>
  </si>
  <si>
    <t xml:space="preserve">Финансовое обеспечение деятельности областного государственного учреждения "Дорожный комитет Кировской области"  </t>
  </si>
  <si>
    <t>Отдельное мероприятие «Осуществление контроля в сфере перевозок пассажиров и багажа легковым такси и реализация государственных услуг в данной сфере»</t>
  </si>
  <si>
    <t xml:space="preserve">Исполнение государственной функции, проведение плановых, внеплановых проверок.  </t>
  </si>
  <si>
    <t>8.1.</t>
  </si>
  <si>
    <t>Проведение плановых и внеплановых проверок  деятельности хозяйствующих субъектов</t>
  </si>
  <si>
    <t>Отдельное мероприятие «Обеспечение создания условий для реализации Государственной программы министерством транспорта Кировской области»</t>
  </si>
  <si>
    <t>ведущий консультант министерства транспорта Кировской области Жаровских  А.А.</t>
  </si>
  <si>
    <t>Достижение плановых значений целевых показателей государственной программы. Материально-техническое и организационное обеспечение деятельности министерства.</t>
  </si>
  <si>
    <t>Отдельное мероприятие «Развитие системы организации движения транспортных средств и пешеходов»</t>
  </si>
  <si>
    <t>2.1.1.1</t>
  </si>
  <si>
    <t>2.1.3.1</t>
  </si>
  <si>
    <t xml:space="preserve">федеральный бюджет </t>
  </si>
  <si>
    <t>Выполнение работ по строительству путепровода</t>
  </si>
  <si>
    <t>2.2</t>
  </si>
  <si>
    <t>2.3</t>
  </si>
  <si>
    <t>2.4</t>
  </si>
  <si>
    <t>Предоставление субсидий муниципальным образованиям на осуществление дорожной деятельности в отношении автомобильных дорог общего пользования местного значения</t>
  </si>
  <si>
    <t>3.</t>
  </si>
  <si>
    <t>3.1</t>
  </si>
  <si>
    <t xml:space="preserve"> 6.3</t>
  </si>
  <si>
    <t>Обеспечение бесперебойной работы серверной части автоматизированной системы организации и контроля машиночасов работы городского пассажирского транспорта по 52 маршрутам МО "Город Киров"</t>
  </si>
  <si>
    <t>Отношение фактических расходов к плановым
(в %)</t>
  </si>
  <si>
    <t>х</t>
  </si>
  <si>
    <t>Обеспечение транспортной доступности населения Кировской области воздушным транспортом.</t>
  </si>
  <si>
    <t>Выполнение работ на автомобильных дорогах общего пользования регионального или межмуниципального значения входящих в Кировскую городскую агломерацию</t>
  </si>
  <si>
    <t>заместитель министра - начальник отдела дорожного хозяйства Ю.А. Шевелев, директор КОГКУ "Дорожный комитет Кировской области" О.Г. Цаава</t>
  </si>
  <si>
    <t>2.1.2.1</t>
  </si>
  <si>
    <t>Мост через реку Юрья на автомобильной дороге Юрья – Первомайское в Юрьянском районе Кировской области</t>
  </si>
  <si>
    <t>Выполнение работ по реконструкции моста</t>
  </si>
  <si>
    <t>Разработка в рамках комплексной схемы организации дорожного движения ком-плексной схемы транспортного обслуживания населения общественным транспортном, учитывающим в том числе пригородные перевозки, программы комплексного развития транспортной инфраструктуры</t>
  </si>
  <si>
    <t>5.2.</t>
  </si>
  <si>
    <t>Судебные издержки</t>
  </si>
  <si>
    <t>начальник отдела транспортного комплекса министерства транспорта Кировской области В.Г. Вылегжанина</t>
  </si>
  <si>
    <t>Исполнение судебных актов по обращению взыскания на средства областного бюджета</t>
  </si>
  <si>
    <t>Подпрограмма «Повышение безопасности дорожного движения в 2016 – 2021 годах»</t>
  </si>
  <si>
    <t>Государственная программа Кировской области «Развитие транспортной системы» на 2013 – 2021 годы</t>
  </si>
  <si>
    <t>Плановые расходы на 2019 год (тыс. рублей)</t>
  </si>
  <si>
    <t>Устройство барьерного ограждения на разделительной полосе автомобильной дороги Южный обход г. Кирова</t>
  </si>
  <si>
    <t>Капитальный ремонт автомобильных дорог общего пользования регионального или межмуниципального значения Кировской области</t>
  </si>
  <si>
    <t xml:space="preserve">Предоставление иных межбюджетных трансфертов муниципальному образованию «Город Киров» на мероприятия по обеспечению безопасности дорожного движения на автомобильных дорогах общего пользования местного значения в пределах средств, выделяемых из областного бюджета </t>
  </si>
  <si>
    <t xml:space="preserve">начальник отдела транспортного контроля министерства транспорта Кировской области С.Н. Федянин         </t>
  </si>
  <si>
    <t>Автомобильная дорога Киров-Котлас-Архангельск, участок Опарино-Альмеж в Кировской области, 26,63 км</t>
  </si>
  <si>
    <t>2.1.2.3</t>
  </si>
  <si>
    <t>Строительство автомобильной дороги Киров-Котлас-Архангельск, участок Опарино-Альмеж в Кировской области, 26,63 км</t>
  </si>
  <si>
    <t>2.1.2.</t>
  </si>
  <si>
    <t>2.1.3.</t>
  </si>
  <si>
    <t>2.1.4.</t>
  </si>
  <si>
    <t>Мостовой переход через реку Чепца у г. Кирово-Чепецка на автомобильной дороге Кирово-Чепецк - Слободской в Кировской области</t>
  </si>
  <si>
    <t>2.5</t>
  </si>
  <si>
    <t>9.</t>
  </si>
  <si>
    <t xml:space="preserve">Предоставление иных межбюджетных трансфертов на выполнение работ на автомобильных дорогах общего пользования местного значения входящих в Кировскую городскую агломерацию </t>
  </si>
  <si>
    <t>Выполнение работ по приведению в нормативное состояние автомобильных дорог общего пользования регионального или межмуниципального значения в рамках реализации национального проекта «Безопасные и качественные автомобильные дороги»</t>
  </si>
  <si>
    <t>Создание механизмов экономического стимулирования сохранности автомобильных дорог регионального или межмуниципального значения</t>
  </si>
  <si>
    <t>9.1.</t>
  </si>
  <si>
    <t>9.2.</t>
  </si>
  <si>
    <t>9.3.</t>
  </si>
  <si>
    <t>10.1.</t>
  </si>
  <si>
    <t>"Развитие транспортной системы" на 2013-2021 годы</t>
  </si>
  <si>
    <t>заместитель министра - начальник отдела дорожного хозяйства Ю.А. Шевелев</t>
  </si>
  <si>
    <t xml:space="preserve">Обеспечение содержания автомобильных дорог общего пользования регионального, межмуниципального или местного значения в части выполнения мероприятий по обеспечению безопасности дорожного движения </t>
  </si>
  <si>
    <t>министр информационных технологий и связи Кировской области Ю.И. Палюх</t>
  </si>
  <si>
    <t>1.2</t>
  </si>
  <si>
    <t>1.2.1</t>
  </si>
  <si>
    <t>1.2.2</t>
  </si>
  <si>
    <t>Обеспечение расходов на приобретение фото- и видеоматериалов с информацией в области дорожного движения</t>
  </si>
  <si>
    <t>1.2.3</t>
  </si>
  <si>
    <t>1.2.4</t>
  </si>
  <si>
    <t>Обеспечение формирования и ведения банков данных о транспортных потоках, обновления используемого для этого программного обеспечения</t>
  </si>
  <si>
    <t>Корректировка проектно-сметной доку-ментации</t>
  </si>
  <si>
    <t>Наличие откорректированной проектной документации</t>
  </si>
  <si>
    <t>2.1.2.2</t>
  </si>
  <si>
    <t>Проверка достоверности определения сметной стоимости объекта</t>
  </si>
  <si>
    <t>Наличие положительного заключения гос.экспертизы</t>
  </si>
  <si>
    <t xml:space="preserve">Предоставление субсидии КОГБУ «Центр стратегического развития информационных ресурсов и систем управления» на обеспечение деятельности по организации эксплуатации специальных технических средств, работающих в автоматическом режиме и имеющих функции фото- и киносъемки, видеозаписи, для обеспечения контроля за дорожным движением (далее – специальных технических средств) </t>
  </si>
  <si>
    <t>Расходы на обработку и рассылку постановлений органов государственного контроля (надзора) об административных правонарушениях  в области дорожного движения, выявленных с помощью специальных технических средств, установленных на автомобильных дорогах общего пользования регионального или межмуниципального значения</t>
  </si>
  <si>
    <t>Предоставление межбюджетных трансфертов местным бюджетам из областного бюджета на содержание автомобильных дорог общего пользования местного значения в части выполнения мероприятий по обеспечению безопасности дорожного движения</t>
  </si>
  <si>
    <t xml:space="preserve">министр информаци-онных технологий и связи Кировской об-ласти
Ю.И. Палюх
Администрация горо-да Кирова
И.В. Шульгин
Администрация горо-да Кирово-Чепецка
Шинкарев М.А.
Администрация горо-да Слободского
Желвакова И.В.
Администрация горо-да Вятские Поляны
Машкин В.А.
Администрация горо-да Котельнича
Лыков А.В.
Администрация Омутнинского района
Друженьков В.Л.
Администрация Верхнекамского рай-она
Олин А.В.
</t>
  </si>
  <si>
    <t xml:space="preserve">Приобретение серверного оборудования. </t>
  </si>
  <si>
    <t>Отдельное мероприятие «Развитие системы предупреждения опасного поведения участников дорожного движения»</t>
  </si>
  <si>
    <t>1.1.1</t>
  </si>
  <si>
    <t xml:space="preserve">заместитель министра - начальник отдела дорожного хозяйства 
Ю.А. Шевелев,
директор КОГКУ "Дорожный комитет Кировской области" О.Г. Цаава
</t>
  </si>
  <si>
    <t> областной бюджет</t>
  </si>
  <si>
    <t>Строительство и реконструкция автомо-бильных дорог общего пользования регионального или межмуниципального значения и искусственных сооружений на них</t>
  </si>
  <si>
    <t xml:space="preserve"> областной бюджет</t>
  </si>
  <si>
    <t>1.2.1.1</t>
  </si>
  <si>
    <t>1.2.1.1.1</t>
  </si>
  <si>
    <t>1.2.1.2</t>
  </si>
  <si>
    <t>Проектно-изыскательские работы, согласования, экспертизы (нераспределенные средства)</t>
  </si>
  <si>
    <t>Ремонт автомобильных дорог общего пользования регионального или межмуниципального значения Кировской области</t>
  </si>
  <si>
    <t xml:space="preserve">заместитель министра - начальник отдела дорожного хозяйства Ю.А. Шевелев,
директор КОГКУ "Дорожный комитет Кировской области" О.Г. Цаава
</t>
  </si>
  <si>
    <t>1.3</t>
  </si>
  <si>
    <t>1.3.1</t>
  </si>
  <si>
    <t>начальник департамента городского хозяйства администрации г. Кирова С.И. Леонтьев, начальник МКУ "Дирекция дорожного хозяйства города Кирова"  Е.Н. Лунев</t>
  </si>
  <si>
    <t>1.3.2</t>
  </si>
  <si>
    <t>Организация работы по привитию детям навыков безопасного участия в дорожном движении и вовлечению их в деятельность отрядов юных инспекторов движения</t>
  </si>
  <si>
    <t>министр образования Кировской области О.Н. Рысева</t>
  </si>
  <si>
    <t>Проведен региональный этап и организовано участие областной команды во Всероссийском этапе конкурса «Безопасное колесо»,  Всероссийском первенстве по автомногоборью</t>
  </si>
  <si>
    <t>1.3.3</t>
  </si>
  <si>
    <t>Совершенствование медицинского обеспечения безопасности дорожного движения</t>
  </si>
  <si>
    <t>министр здравоохранения Кировской области А.В. Черняев</t>
  </si>
  <si>
    <t>6.4</t>
  </si>
  <si>
    <t xml:space="preserve"> министр транспорта Кировской области  Н. А. Соколов </t>
  </si>
  <si>
    <t>министр транспорта Кировской области  Н. А. Соколов</t>
  </si>
  <si>
    <t>Развитие системы автоматической фотовидеофиксации нарушений ПДД</t>
  </si>
  <si>
    <t xml:space="preserve">разработана проектная документация </t>
  </si>
  <si>
    <t xml:space="preserve">выполнение мероприятий перенесено на 2020 год </t>
  </si>
  <si>
    <t>Приобретен хроматограф для выявления состояния опьянения в результате употребления наркотических средств, психотропных или иных вызывающих опьянение веществ у участников дорожного движения.</t>
  </si>
  <si>
    <t>Мост введен в эксплуатацию</t>
  </si>
  <si>
    <t>2.1.4.1</t>
  </si>
  <si>
    <t xml:space="preserve">Обеспечен качественный бесперебойный проезд по автомобильным дорогам общего пользования Кировской области регионального или межмуниципального значения. </t>
  </si>
  <si>
    <t>Дополнительная оценка уязвимости, разработка планов обеспечения транспортной безопасности объектов транспортной инфраструктуры в части автомобильных дорог общего пользования регионального или межмуниципального значения</t>
  </si>
  <si>
    <t>Обеспечена транспортная безопасность объектов транспортной инфраструктуры</t>
  </si>
  <si>
    <t xml:space="preserve">Обеспечено софинансирование расходных обязательств, возникающих при выполнении полномочий органов местного самоуправления по осуществлению дорожной деятельности </t>
  </si>
  <si>
    <t>2.6</t>
  </si>
  <si>
    <t xml:space="preserve">Обеспечено качественное и своевременное оформление документов, связанных с финансированием дорожных работ; контроль за качественным выполнением дорожных работ; контроль по сохранности автодорог, полос отвода, искусственных сооружений и иных объектов дорожного сервиса, эффективное расходование бюджетных средств. </t>
  </si>
  <si>
    <t>2.1.1.</t>
  </si>
  <si>
    <t>Выполнены работы по ремонту на автомобильных дорогах общего пользования регионального или межмуниципального значения, входящих в Кировскую городскую агломерацию на участках протяженностью 5,7 км.</t>
  </si>
  <si>
    <t>Выполнены работы ремонту на автомобильных дорогах общего пользования местного значения, входящих в Кировскую городскую агломерацию.</t>
  </si>
  <si>
    <t>9.2.1.</t>
  </si>
  <si>
    <t>Реконструкция автомобильной дороги от ул. Ленина до ж/д переезда «Боёво» (участок автодороги ул. Братьев Васнецовых, включая перекресток с автодорогой по ул. 60 лет Октября и по ул. Алексея Некрасова, и перекресток с автодорогой по пр. Мира) в г. Кирово-Чепецк Кировской области</t>
  </si>
  <si>
    <t>9.2.1.1</t>
  </si>
  <si>
    <t>Выполнение работ по реконструкции автомобильной дороги</t>
  </si>
  <si>
    <t>Выполнены работы по переносу коммуникаций, обеспечена подготовка к работам по реконструкции объекта</t>
  </si>
  <si>
    <t>9.2.2.</t>
  </si>
  <si>
    <t>Выполнение не капиталоемких работ на автомобильных дорогах общего пользования местного значения входящих в Кировскую городскую агломерацию</t>
  </si>
  <si>
    <t>Проведен мониторинг рынка комплектов оборудования автоматических систем ве-согабаритного контроля, планируемых к установке на автомобильных дорогах общего пользования Кировской области регионального или межмуниципального значения</t>
  </si>
  <si>
    <t>Организация в печатных средствах массовой информации специальных тематических рубрик для систематического освещения проблемных вопросов безопасности дорожного движения</t>
  </si>
  <si>
    <t>1.1.2</t>
  </si>
  <si>
    <t>1.1.2.1</t>
  </si>
  <si>
    <t>1.1.2.2</t>
  </si>
  <si>
    <t>1.1.2.3</t>
  </si>
  <si>
    <t>1.1.2.4</t>
  </si>
  <si>
    <t>1.1.2.5</t>
  </si>
  <si>
    <t>1.1.2.6</t>
  </si>
  <si>
    <t>1.3.4</t>
  </si>
  <si>
    <t>Приобретение наглядных учебных и методических материалов для организаций, осуществляющих обучение детей, по профилактике детского дорожно-транспортного травматизма</t>
  </si>
  <si>
    <t xml:space="preserve">В рамках федеральной целевой программы «Повышение безопасности дорожного движения в 2013 – 2020 годах» за счет средств федерального бюджета в Кировскую область поставлено 20 тыс. штук световозвращающих приспособлений (подвесок) для распространения среди дошкольников и учащихся младших классов и 1 комплект оборудования для дошкольных образовательных организаций, позволяющий в игровой форме формировать навыки безопасного поведения на дороге.
</t>
  </si>
  <si>
    <t>Выполнены работы по ремонту на автомобильных дорогах общего пользования местного значения, входящих в Кировскую городскую агломерацию, общей протяженностью 46,1 км</t>
  </si>
  <si>
    <t xml:space="preserve">Выполнены работы по ремонту на автомобильных дорогах общего пользования регионального или межмуниципального значения на участках протяженностью 62,1 км дорог </t>
  </si>
  <si>
    <t>Генеральный директор акционерного общества "Автотранспортное предприятие" Пырлог Д.Ю.(по согласованию)</t>
  </si>
  <si>
    <t>И.о.главы администрации муниципального образования "Город Киров" Плехов Г.И.(по согласованию)</t>
  </si>
  <si>
    <t>Отчет за 2019 год об исполнении плана реализации государственной программы</t>
  </si>
  <si>
    <t>Наименование государственной программы, подпрограммы,  отдельного мероприятия, мероприятия, входящего в проект</t>
  </si>
  <si>
    <t>исполнитель (ФИО, должность)</t>
  </si>
  <si>
    <t>Х</t>
  </si>
  <si>
    <t>-</t>
  </si>
  <si>
    <t>Организована работа 87 рубежей контроля за транспортными потоками, оснащенными специальными техническими  средствами, работающими в автоматическом режиме и имеющими функции фото- и киносъемки, видеозаписи, предназначенными для обеспечения контроля за дорожным движением (технические средства автоматической фотовидеофиксации)</t>
  </si>
  <si>
    <t>Обеспечено рабочее состояние технических средств автоматической фотовидеофиксации на автомобильных дорог общего пользования регионального, межмуниципального или местного значения.</t>
  </si>
  <si>
    <t>Произведена оплата за услуги Почты России по формированию и отправке почтовой корреспонденции, связанной с оформлением правонарушений, зафиксированных техническими средствами автоматической фотовидеофиксации на автомобильных дорогах общего пользования регионального, межмуниципального или местного значения (466 998 шт. почтовой корреспонденции).</t>
  </si>
  <si>
    <t>Обеспечена работа технических средств автоматической фотовидеофиксации, установленных на автомобильных дорогах общего пользования местного значения. Осуществлена обработка и рассылка постановлений органов государственного контроля (надзора) об административных правонарушениях, выявленных на автомобильных дорогах местного значения.</t>
  </si>
  <si>
    <t xml:space="preserve">Приобретены 74 комплекса технических средств автоматической фотовидеофиксации; Приобретены, оснащены и смонтированы опоры по рубежам контроля; Приобретены дорожные знаки;
</t>
  </si>
  <si>
    <t>Восстановлены автобусные остановки с устройством заездных карманов на автомобильной дороге Киров – Советск – Яранск, Козулинцы, Исуповская, Сады Исуповская, Санаторий Быстрица, Река Быстрица, Поворот на Адышево (26 шт.). Заменено барьерное ограждение  у д.Осиновица на а/д Киров-Малмыж-Вятские Поляны в Сунском р-не (364 п.м).</t>
  </si>
  <si>
    <t xml:space="preserve">Нанесена горизонтальная разметка (517669 кв. м), выполнены работы по организации реверсивного движения на мосту через р. Юг (1 светофорный объект), выполнено устройство шумовых полос (36 участков). Установлены дорожные знаки (3359 шт.). Произведена установка, замена барьерного ограждения (22714 п.м). Установлено 8 светофоров Т7 на пешеходных переходах в д. Ключи на автомобильной дороге Киров - Кирово-Чепецк – Зуевка – Фалёнки – граница Удмуртской Республики  </t>
  </si>
  <si>
    <t>Проект «Безопасность дорожного движения в Кировской области»</t>
  </si>
  <si>
    <t>Погашение лизинговых и кредитных платежей за 15 единиц автобусов, приобретенных в 2013-2016 годах, и 15 троллейбусов, приобретенных в 4 квартале 2019 года</t>
  </si>
  <si>
    <t>Началось строительство автодороги. Процент готовности - 25%.</t>
  </si>
  <si>
    <t>Невыполнение подрядчиком договорных обязательств.</t>
  </si>
  <si>
    <t>Выполнены работы по ремонту 4,2 км дорог, 2 мостов 184,88 пог. м и 4 трубы 90,96 пог. м.</t>
  </si>
  <si>
    <t>Проект «Дорожная сеть Кировской области»</t>
  </si>
  <si>
    <t>Проект «Общесистемные меры развития дорожного хозяйства Кировской области»</t>
  </si>
  <si>
    <t>Отметка о выполнении мероприятия</t>
  </si>
  <si>
    <t>Выполнено</t>
  </si>
  <si>
    <t>Не выполнено</t>
  </si>
  <si>
    <t>Выполнены работы по разработке документов</t>
  </si>
  <si>
    <t xml:space="preserve">Проведено 9 внеплановых проверок. Плановые проверки индивидуальных предпринимателей и юридических лиц не проводились на основании статьи 26.2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так как при проверке сведений из единого реестра субъектов малого и среднего предпринимательства все юридические лица и индивидуальные предприниматели, планируемые к включению в план проверок на 2019 год, относятся к субъектам малого предпринимательства. </t>
  </si>
  <si>
    <t>В печатных средствах массовой информации размещено 1470 материалов, посвященных проблемам безопасности дорожного движения</t>
  </si>
  <si>
    <t xml:space="preserve">Нанесена дорожная разметка в г. Кирове, в том числе вблизи учебных организаций (9407,145 кв. м). Причина неосвоения средств - невыполнение обязательств муниципального контракта подрядчиком (ООО "Вектор", г. Оренбург). </t>
  </si>
  <si>
    <t xml:space="preserve"> 4.2</t>
  </si>
  <si>
    <t xml:space="preserve">Предоставление иных межбюджетых трансфертов на муниципальному образованию «Город Киров» на строительство объекта «Путепровод с реконструкцией ул.Ивана Попова от ул.Щорса до ул. Чистопрудненской в г. Кирове» 1,57км/382 пог.м. (м) </t>
  </si>
  <si>
    <t xml:space="preserve"> Не выполнено</t>
  </si>
  <si>
    <t>Возмещение недополученных доходов от перевозки пассажиров льготных категорий за 4 квартал 2018 года и 11 месяцев 2019 года . Перевезено льготных категорий граждан на городских и пригородных маршрутах за 4 квартал 2018 года 3,0 млн.человек, за 11 месяцев 2019 года 9,7 млн.человек. По итогам 2019 года количестве перевезенных пассажиров, имеющих право на льготный проезд, составило 10,7 млн. человек</t>
  </si>
  <si>
    <t>Фактические расходы за 2019 год (тыс. рублей)</t>
  </si>
  <si>
    <t>- количество мероприятий всего: 42;</t>
  </si>
  <si>
    <t>- выполнены в срок: 39.</t>
  </si>
  <si>
    <t>Приложение №1 к годовому отчету</t>
  </si>
  <si>
    <t>министр информационных технологий и связи Кировской области Ю.И. Палюх, директор КОГБУ «Центр стратегического развития информационных ресурсов и систем управления»Д.А. Поповенко</t>
  </si>
  <si>
    <t>министр информационных технологий и связи Кировской области Ю.И. Палюх, директор КОГБУ «Центр стратегического развития информационных ресурсов и систем управления» Д.А. Поповенко</t>
  </si>
  <si>
    <t>заместитель министра - начальник отдела дорожного хозяйства Ю.А. Шевелев.</t>
  </si>
  <si>
    <t>Предоставление субсидий местным бюджетам из областного бюджета на ремонт автомобильных дорог местного значения с твердым покрытием в границах городских населенных пунктов, за исключением моногородов Кировской области</t>
  </si>
  <si>
    <t>Приобретение фото и видеоматериалов с информацией в области дорожного движения, полученной посредством применения техническими средствами автоматической фотовидеофиксации на автомобильных дорогах общего пользования регионального, межмуниципального или местного значения.</t>
  </si>
  <si>
    <t xml:space="preserve">Завершено строительство путепровода с реконструкцией ул.Ивана Попова от ул.Щорса до ул. Чистопрудненской в г. Кирове. Объект введен в эксплуатацию. Низкое освоение средств областного бюджета связано с тем, оплата произведена за счет средств федерального бюджета за фактически выполненные работы согласно скорректированной проектно-сметной документации. Уменьшение стоимости объекта на 90,5 млн. рублей произошло по результатам экспертизы сметной стоимости строительства объекта в 2019 году. </t>
  </si>
  <si>
    <r>
      <t>Восстановлено 6 пешеходных переходов (4 шт. в пгт. Пижанка на автомобильной дороге Киров – Советск – Яранск, пешеходный переход на автомобильной дороге «Подъезд к г. Малмыж» в с. Калинино,</t>
    </r>
    <r>
      <rPr>
        <sz val="10"/>
        <color rgb="FFFF0000"/>
        <rFont val="Times New Roman"/>
        <family val="1"/>
        <charset val="204"/>
      </rPr>
      <t xml:space="preserve"> </t>
    </r>
    <r>
      <rPr>
        <sz val="10"/>
        <rFont val="Times New Roman"/>
        <family val="1"/>
        <charset val="204"/>
      </rPr>
      <t>пешеходный переход в с. Бурмакино на 35 км автомобильной дороги Киров – Малмыж – Вятские Поляны, сделано барьерное ограждение на автодорогах области протяженностью - 22 714 пог. м и тротуары протяженностью 640 м. Обустроено ограждение  перильного типа в пгт.Богородское на а/д Зуевка-Богородское-Кырчаны в Богородском районе (316 п.м). Выполнено устройство дорожной одежды на площадках ожидания, тротуарах и уширении, устройство обочин с целью восстановления пешеходных переходов на автомобильной дороге Киро - Кирово-Чепецк - Зуевка - Фаленки - Граница Удмуртской Республики в населенном пункте ж.д. ст. Просница. Выполнено устройство недостающего электроосвещения и тротуаров в п. Ключи на автомобильной дороге Киров - Кирово-Чепецк - Зуевка - Фаленки - граница Удмуртской Республики в Кирово-Чепецком районе (0,34 км).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</si>
</sst>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1">
    <font>
      <sz val="10"/>
      <name val="Arial"/>
    </font>
    <font>
      <sz val="9"/>
      <color theme="1"/>
      <name val="Times New Roman"/>
      <family val="2"/>
      <charset val="204"/>
    </font>
    <font>
      <sz val="8"/>
      <name val="Arial"/>
      <family val="2"/>
      <charset val="204"/>
    </font>
    <font>
      <b/>
      <sz val="12"/>
      <name val="Arial"/>
      <family val="2"/>
      <charset val="204"/>
    </font>
    <font>
      <sz val="8"/>
      <name val="Arial"/>
      <family val="2"/>
      <charset val="204"/>
    </font>
    <font>
      <sz val="10"/>
      <name val="Times New Roman"/>
      <family val="1"/>
      <charset val="204"/>
    </font>
    <font>
      <sz val="9"/>
      <name val="Times New Roman"/>
      <family val="1"/>
      <charset val="204"/>
    </font>
    <font>
      <sz val="10"/>
      <color indexed="10"/>
      <name val="Arial"/>
      <family val="2"/>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0"/>
      <name val="Arial"/>
      <family val="2"/>
      <charset val="204"/>
    </font>
    <font>
      <sz val="11"/>
      <name val="Angsana New"/>
      <family val="1"/>
    </font>
    <font>
      <sz val="11"/>
      <name val="Arial"/>
      <family val="2"/>
      <charset val="204"/>
    </font>
    <font>
      <sz val="10"/>
      <color theme="1"/>
      <name val="Arial Cyr"/>
      <family val="2"/>
      <charset val="204"/>
    </font>
    <font>
      <sz val="12"/>
      <color theme="1"/>
      <name val="Times New Roman"/>
      <family val="1"/>
      <charset val="204"/>
    </font>
    <font>
      <b/>
      <sz val="12"/>
      <color theme="1"/>
      <name val="Times New Roman"/>
      <family val="1"/>
      <charset val="204"/>
    </font>
    <font>
      <sz val="12"/>
      <name val="Times New Roman"/>
      <family val="1"/>
      <charset val="204"/>
    </font>
    <font>
      <sz val="10"/>
      <color theme="1"/>
      <name val="Times New Roman"/>
      <family val="1"/>
      <charset val="204"/>
    </font>
    <font>
      <sz val="10"/>
      <color rgb="FF00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4" fillId="0" borderId="0"/>
    <xf numFmtId="0" fontId="11" fillId="0" borderId="0"/>
    <xf numFmtId="0" fontId="11" fillId="0" borderId="0"/>
    <xf numFmtId="0" fontId="1" fillId="0" borderId="0"/>
  </cellStyleXfs>
  <cellXfs count="188">
    <xf numFmtId="0" fontId="0" fillId="0" borderId="0" xfId="0"/>
    <xf numFmtId="0" fontId="0" fillId="0" borderId="0" xfId="0" applyAlignment="1">
      <alignment horizontal="center"/>
    </xf>
    <xf numFmtId="0" fontId="0" fillId="0" borderId="0" xfId="0" applyFill="1"/>
    <xf numFmtId="0" fontId="7" fillId="2" borderId="0" xfId="0" applyFont="1" applyFill="1" applyAlignment="1">
      <alignment horizontal="center"/>
    </xf>
    <xf numFmtId="0" fontId="5" fillId="0" borderId="1"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xf numFmtId="0" fontId="11" fillId="2" borderId="0" xfId="0" applyFont="1" applyFill="1" applyAlignment="1">
      <alignment horizontal="center"/>
    </xf>
    <xf numFmtId="0" fontId="11" fillId="2" borderId="0" xfId="0" applyFont="1" applyFill="1"/>
    <xf numFmtId="0" fontId="13" fillId="0" borderId="0" xfId="0" applyFont="1"/>
    <xf numFmtId="0" fontId="0" fillId="0" borderId="0" xfId="0" applyBorder="1"/>
    <xf numFmtId="0" fontId="0" fillId="0" borderId="0" xfId="0" applyFill="1" applyBorder="1"/>
    <xf numFmtId="0" fontId="13" fillId="0" borderId="0" xfId="0" applyFont="1" applyBorder="1"/>
    <xf numFmtId="0" fontId="15" fillId="0" borderId="0" xfId="1" applyFont="1" applyFill="1" applyBorder="1" applyAlignment="1">
      <alignment horizontal="left" vertical="top" wrapText="1"/>
    </xf>
    <xf numFmtId="0" fontId="16" fillId="0" borderId="0" xfId="1" applyFont="1" applyFill="1" applyBorder="1" applyAlignment="1">
      <alignment horizontal="left" vertical="top" wrapText="1"/>
    </xf>
    <xf numFmtId="165" fontId="15" fillId="0" borderId="0" xfId="1" applyNumberFormat="1" applyFont="1" applyFill="1" applyBorder="1" applyAlignment="1">
      <alignment wrapText="1"/>
    </xf>
    <xf numFmtId="165" fontId="16" fillId="0" borderId="0" xfId="1" applyNumberFormat="1" applyFont="1" applyFill="1" applyBorder="1" applyAlignment="1">
      <alignment vertical="top" wrapText="1"/>
    </xf>
    <xf numFmtId="0" fontId="15" fillId="0" borderId="0" xfId="1" applyFont="1" applyFill="1" applyBorder="1" applyAlignment="1">
      <alignment vertical="top" wrapText="1"/>
    </xf>
    <xf numFmtId="0" fontId="17" fillId="0" borderId="0" xfId="1" applyFont="1" applyFill="1" applyBorder="1" applyAlignment="1">
      <alignment horizontal="left" vertical="top" wrapText="1"/>
    </xf>
    <xf numFmtId="49" fontId="15" fillId="0" borderId="0" xfId="1" applyNumberFormat="1" applyFont="1" applyFill="1" applyBorder="1" applyAlignment="1">
      <alignment vertical="top" wrapText="1"/>
    </xf>
    <xf numFmtId="0" fontId="16" fillId="0" borderId="0" xfId="1" applyFont="1" applyFill="1" applyBorder="1" applyAlignment="1">
      <alignment vertical="top" wrapText="1"/>
    </xf>
    <xf numFmtId="164" fontId="15" fillId="0" borderId="0" xfId="1" applyNumberFormat="1" applyFont="1" applyFill="1" applyBorder="1" applyAlignment="1">
      <alignment vertical="top"/>
    </xf>
    <xf numFmtId="164" fontId="15" fillId="0" borderId="0" xfId="1" applyNumberFormat="1" applyFont="1" applyFill="1" applyBorder="1" applyAlignment="1">
      <alignment vertical="top" wrapText="1"/>
    </xf>
    <xf numFmtId="165" fontId="16" fillId="0" borderId="0" xfId="1" applyNumberFormat="1" applyFont="1" applyFill="1" applyBorder="1" applyAlignment="1">
      <alignment vertical="top"/>
    </xf>
    <xf numFmtId="0" fontId="18" fillId="0" borderId="0" xfId="1" applyFont="1" applyFill="1" applyBorder="1" applyAlignment="1">
      <alignment horizontal="left" vertical="top" wrapText="1"/>
    </xf>
    <xf numFmtId="164" fontId="15" fillId="0" borderId="0" xfId="1" applyNumberFormat="1" applyFont="1" applyFill="1" applyBorder="1" applyAlignment="1">
      <alignment horizontal="center" vertical="top" wrapText="1"/>
    </xf>
    <xf numFmtId="2" fontId="0" fillId="0" borderId="0" xfId="0" applyNumberFormat="1" applyFill="1" applyBorder="1"/>
    <xf numFmtId="0" fontId="0" fillId="3" borderId="0" xfId="0" applyFill="1"/>
    <xf numFmtId="0" fontId="0" fillId="3" borderId="0" xfId="0" applyFill="1" applyBorder="1"/>
    <xf numFmtId="164" fontId="15" fillId="0" borderId="0" xfId="1" applyNumberFormat="1" applyFont="1" applyFill="1" applyBorder="1" applyAlignment="1">
      <alignment horizontal="center" vertical="top" wrapText="1"/>
    </xf>
    <xf numFmtId="0" fontId="11" fillId="0" borderId="0" xfId="0" applyFont="1" applyFill="1" applyBorder="1"/>
    <xf numFmtId="14" fontId="10"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0" fontId="11" fillId="0" borderId="0" xfId="0" applyFont="1" applyFill="1" applyAlignment="1">
      <alignment horizontal="center"/>
    </xf>
    <xf numFmtId="0" fontId="0" fillId="0" borderId="0" xfId="0" applyFill="1" applyAlignment="1">
      <alignment horizontal="center"/>
    </xf>
    <xf numFmtId="4" fontId="9" fillId="0" borderId="1" xfId="0" applyNumberFormat="1" applyFont="1" applyFill="1" applyBorder="1" applyAlignment="1">
      <alignment horizontal="center" vertical="top" wrapText="1"/>
    </xf>
    <xf numFmtId="4" fontId="8" fillId="0"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top"/>
    </xf>
    <xf numFmtId="0" fontId="0" fillId="0" borderId="0" xfId="0"/>
    <xf numFmtId="0" fontId="0" fillId="0" borderId="0" xfId="0" applyFill="1"/>
    <xf numFmtId="0" fontId="0" fillId="0" borderId="0" xfId="0" applyBorder="1"/>
    <xf numFmtId="0" fontId="0" fillId="0" borderId="0" xfId="0" applyFill="1" applyBorder="1"/>
    <xf numFmtId="0" fontId="0" fillId="3" borderId="0" xfId="0" applyFill="1"/>
    <xf numFmtId="0" fontId="0" fillId="3" borderId="0" xfId="0" applyFill="1" applyBorder="1"/>
    <xf numFmtId="4" fontId="0" fillId="0" borderId="0" xfId="0" applyNumberFormat="1" applyFill="1" applyBorder="1"/>
    <xf numFmtId="49"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49" fontId="5" fillId="0" borderId="1" xfId="0" applyNumberFormat="1" applyFont="1" applyFill="1" applyBorder="1" applyAlignment="1">
      <alignment vertical="top"/>
    </xf>
    <xf numFmtId="14" fontId="5" fillId="0" borderId="1" xfId="0" applyNumberFormat="1" applyFont="1" applyFill="1" applyBorder="1" applyAlignment="1">
      <alignment vertical="top" wrapText="1"/>
    </xf>
    <xf numFmtId="4" fontId="5" fillId="0" borderId="1" xfId="0" applyNumberFormat="1" applyFont="1" applyFill="1" applyBorder="1" applyAlignment="1">
      <alignment horizontal="center" vertical="top" wrapText="1"/>
    </xf>
    <xf numFmtId="14" fontId="5" fillId="0" borderId="1" xfId="2" applyNumberFormat="1" applyFont="1" applyFill="1" applyBorder="1" applyAlignment="1">
      <alignment vertical="top" wrapText="1"/>
    </xf>
    <xf numFmtId="0" fontId="5" fillId="0" borderId="1" xfId="2" applyFont="1" applyFill="1" applyBorder="1" applyAlignment="1">
      <alignment vertical="top" wrapText="1"/>
    </xf>
    <xf numFmtId="4" fontId="5" fillId="0" borderId="1" xfId="2" applyNumberFormat="1" applyFont="1" applyFill="1" applyBorder="1" applyAlignment="1">
      <alignment horizontal="center" vertical="top" wrapText="1"/>
    </xf>
    <xf numFmtId="14" fontId="19" fillId="0" borderId="1" xfId="0" applyNumberFormat="1" applyFont="1" applyFill="1" applyBorder="1" applyAlignment="1">
      <alignment horizontal="center" vertical="top" wrapText="1"/>
    </xf>
    <xf numFmtId="0" fontId="19" fillId="0" borderId="1" xfId="0" applyFont="1" applyFill="1" applyBorder="1" applyAlignment="1">
      <alignment horizontal="justify" vertical="top" wrapText="1"/>
    </xf>
    <xf numFmtId="4" fontId="19" fillId="0" borderId="1" xfId="0" applyNumberFormat="1" applyFont="1" applyFill="1" applyBorder="1" applyAlignment="1">
      <alignment horizontal="center"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14" fontId="8" fillId="0" borderId="1" xfId="0" applyNumberFormat="1" applyFont="1" applyFill="1" applyBorder="1" applyAlignment="1">
      <alignment horizontal="center" vertical="top" wrapText="1"/>
    </xf>
    <xf numFmtId="0" fontId="5" fillId="0" borderId="1" xfId="0" applyFont="1" applyFill="1" applyBorder="1" applyAlignment="1">
      <alignment horizontal="justify" vertical="top"/>
    </xf>
    <xf numFmtId="0" fontId="11" fillId="0" borderId="1" xfId="0" applyFont="1" applyFill="1" applyBorder="1" applyAlignment="1">
      <alignment vertical="top"/>
    </xf>
    <xf numFmtId="0" fontId="5" fillId="0" borderId="2" xfId="0" applyFont="1" applyFill="1" applyBorder="1" applyAlignment="1">
      <alignment horizontal="center"/>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6" xfId="0" applyFont="1" applyFill="1" applyBorder="1" applyAlignment="1">
      <alignment horizontal="left" vertical="top" wrapText="1"/>
    </xf>
    <xf numFmtId="49" fontId="8" fillId="0" borderId="3" xfId="0" applyNumberFormat="1" applyFont="1" applyFill="1" applyBorder="1" applyAlignment="1">
      <alignment vertical="top" wrapText="1"/>
    </xf>
    <xf numFmtId="49" fontId="8" fillId="0" borderId="2" xfId="0" applyNumberFormat="1" applyFont="1" applyFill="1" applyBorder="1" applyAlignment="1">
      <alignment vertical="top" wrapText="1"/>
    </xf>
    <xf numFmtId="0" fontId="0" fillId="0" borderId="4" xfId="0" applyFill="1" applyBorder="1"/>
    <xf numFmtId="0" fontId="0" fillId="0" borderId="3" xfId="0" applyFill="1" applyBorder="1"/>
    <xf numFmtId="0" fontId="0" fillId="0" borderId="1" xfId="0" applyFill="1" applyBorder="1"/>
    <xf numFmtId="49" fontId="5" fillId="0" borderId="0" xfId="0" applyNumberFormat="1" applyFont="1" applyFill="1" applyBorder="1"/>
    <xf numFmtId="0" fontId="6" fillId="0" borderId="1" xfId="0" applyFont="1" applyFill="1" applyBorder="1" applyAlignment="1">
      <alignment horizontal="center" vertical="top" wrapText="1"/>
    </xf>
    <xf numFmtId="0" fontId="5" fillId="0" borderId="1" xfId="0" applyFont="1" applyFill="1" applyBorder="1" applyAlignment="1">
      <alignment vertical="top"/>
    </xf>
    <xf numFmtId="4" fontId="5" fillId="0" borderId="1" xfId="0" applyNumberFormat="1" applyFont="1" applyFill="1" applyBorder="1" applyAlignment="1">
      <alignment horizontal="center" vertical="top"/>
    </xf>
    <xf numFmtId="0" fontId="5" fillId="0" borderId="1" xfId="0" applyFont="1" applyFill="1" applyBorder="1" applyAlignment="1">
      <alignment horizontal="justify" vertical="top" wrapText="1"/>
    </xf>
    <xf numFmtId="0" fontId="5" fillId="0" borderId="1" xfId="0" applyFont="1" applyFill="1" applyBorder="1" applyAlignment="1">
      <alignment vertical="top" wrapText="1"/>
    </xf>
    <xf numFmtId="14" fontId="19"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16" fontId="19"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2" xfId="0" applyFont="1" applyFill="1" applyBorder="1" applyAlignment="1">
      <alignment horizontal="center" vertical="top" wrapText="1"/>
    </xf>
    <xf numFmtId="0" fontId="8" fillId="0" borderId="1" xfId="0" applyFont="1" applyFill="1" applyBorder="1" applyAlignment="1">
      <alignment horizontal="left" vertical="top" wrapText="1"/>
    </xf>
    <xf numFmtId="0" fontId="0" fillId="0" borderId="2" xfId="0" applyFill="1" applyBorder="1"/>
    <xf numFmtId="0" fontId="5" fillId="0" borderId="4" xfId="0" applyFont="1" applyFill="1" applyBorder="1"/>
    <xf numFmtId="14" fontId="5" fillId="0" borderId="1" xfId="0" applyNumberFormat="1" applyFont="1" applyFill="1" applyBorder="1" applyAlignment="1">
      <alignment horizontal="center" vertical="top"/>
    </xf>
    <xf numFmtId="0" fontId="5" fillId="0" borderId="1" xfId="0" applyFont="1" applyFill="1" applyBorder="1" applyAlignment="1">
      <alignment vertical="top"/>
    </xf>
    <xf numFmtId="4" fontId="5" fillId="0" borderId="1" xfId="0" applyNumberFormat="1"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center" vertical="top"/>
    </xf>
    <xf numFmtId="0" fontId="19" fillId="0" borderId="1" xfId="0" applyFont="1" applyFill="1" applyBorder="1" applyAlignment="1">
      <alignment horizontal="center" vertical="top"/>
    </xf>
    <xf numFmtId="0" fontId="5" fillId="0" borderId="1" xfId="0" applyFont="1" applyFill="1" applyBorder="1" applyAlignment="1">
      <alignment horizontal="justify" vertical="top" wrapText="1"/>
    </xf>
    <xf numFmtId="0" fontId="0" fillId="0" borderId="0" xfId="0" applyAlignment="1"/>
    <xf numFmtId="14" fontId="5" fillId="0" borderId="1" xfId="0" applyNumberFormat="1" applyFont="1" applyFill="1" applyBorder="1" applyAlignment="1">
      <alignment horizontal="center" vertical="top"/>
    </xf>
    <xf numFmtId="4" fontId="5" fillId="0" borderId="2" xfId="2" applyNumberFormat="1" applyFont="1" applyFill="1" applyBorder="1" applyAlignment="1">
      <alignment horizontal="center" vertical="top" wrapText="1"/>
    </xf>
    <xf numFmtId="4" fontId="5" fillId="0" borderId="3" xfId="2" applyNumberFormat="1" applyFont="1" applyFill="1" applyBorder="1" applyAlignment="1">
      <alignment horizontal="center" vertical="top" wrapText="1"/>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49" fontId="5" fillId="0" borderId="2"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14" fontId="5" fillId="0" borderId="2" xfId="2" applyNumberFormat="1" applyFont="1" applyFill="1" applyBorder="1" applyAlignment="1">
      <alignment horizontal="center" vertical="top" wrapText="1"/>
    </xf>
    <xf numFmtId="14" fontId="5" fillId="0" borderId="3" xfId="2" applyNumberFormat="1" applyFont="1" applyFill="1" applyBorder="1" applyAlignment="1">
      <alignment horizontal="center" vertical="top" wrapText="1"/>
    </xf>
    <xf numFmtId="0" fontId="5" fillId="0" borderId="2" xfId="2" applyFont="1" applyFill="1" applyBorder="1" applyAlignment="1">
      <alignment horizontal="left" vertical="top" wrapText="1"/>
    </xf>
    <xf numFmtId="0" fontId="5" fillId="0" borderId="3" xfId="2" applyFont="1" applyFill="1" applyBorder="1" applyAlignment="1">
      <alignment horizontal="left" vertical="top" wrapText="1"/>
    </xf>
    <xf numFmtId="1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14" fontId="8" fillId="0" borderId="2" xfId="0" applyNumberFormat="1"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4" fontId="8" fillId="0" borderId="3"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0" fillId="0" borderId="0" xfId="0" applyAlignment="1">
      <alignment horizontal="center"/>
    </xf>
    <xf numFmtId="14" fontId="5" fillId="0" borderId="1" xfId="0" applyNumberFormat="1" applyFont="1" applyFill="1" applyBorder="1" applyAlignment="1">
      <alignment horizontal="center" vertical="top"/>
    </xf>
    <xf numFmtId="0" fontId="5" fillId="0" borderId="5" xfId="0" applyFont="1" applyFill="1" applyBorder="1" applyAlignment="1">
      <alignment horizontal="justify" vertical="top" wrapText="1"/>
    </xf>
    <xf numFmtId="14" fontId="19" fillId="0" borderId="1" xfId="0" applyNumberFormat="1" applyFont="1" applyFill="1" applyBorder="1" applyAlignment="1">
      <alignment vertical="top" wrapText="1"/>
    </xf>
    <xf numFmtId="0" fontId="11" fillId="0" borderId="2" xfId="0" applyFont="1" applyFill="1" applyBorder="1" applyAlignment="1">
      <alignment horizontal="center" vertical="top"/>
    </xf>
    <xf numFmtId="0" fontId="11" fillId="0" borderId="4" xfId="0" applyFont="1" applyFill="1" applyBorder="1" applyAlignment="1">
      <alignment horizontal="center" vertical="top"/>
    </xf>
    <xf numFmtId="0" fontId="11" fillId="0" borderId="3" xfId="0" applyFont="1" applyFill="1" applyBorder="1" applyAlignment="1">
      <alignment horizontal="center" vertical="top"/>
    </xf>
    <xf numFmtId="14" fontId="10" fillId="0" borderId="2" xfId="0" applyNumberFormat="1" applyFont="1" applyFill="1" applyBorder="1" applyAlignment="1">
      <alignment horizontal="center" vertical="top" wrapText="1"/>
    </xf>
    <xf numFmtId="14" fontId="10" fillId="0" borderId="4" xfId="0" applyNumberFormat="1" applyFont="1" applyFill="1" applyBorder="1" applyAlignment="1">
      <alignment horizontal="center" vertical="top" wrapText="1"/>
    </xf>
    <xf numFmtId="14" fontId="10" fillId="0" borderId="3"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vertical="top"/>
    </xf>
    <xf numFmtId="4" fontId="5" fillId="0" borderId="1" xfId="0" applyNumberFormat="1" applyFont="1" applyFill="1" applyBorder="1" applyAlignment="1">
      <alignment horizontal="center" vertical="top"/>
    </xf>
    <xf numFmtId="0" fontId="3" fillId="0" borderId="0" xfId="0" applyFont="1" applyAlignment="1">
      <alignment horizontal="center"/>
    </xf>
    <xf numFmtId="0" fontId="3" fillId="0" borderId="0" xfId="0" applyFont="1" applyBorder="1" applyAlignment="1">
      <alignment horizontal="center"/>
    </xf>
    <xf numFmtId="0" fontId="4" fillId="0" borderId="0" xfId="0" applyFont="1" applyBorder="1" applyAlignment="1">
      <alignment horizontal="center" vertical="top"/>
    </xf>
    <xf numFmtId="0" fontId="6"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5" xfId="0" applyFont="1" applyFill="1" applyBorder="1" applyAlignment="1">
      <alignment horizontal="center" vertical="top" wrapText="1"/>
    </xf>
    <xf numFmtId="0" fontId="6" fillId="0" borderId="1" xfId="0" applyFont="1" applyFill="1" applyBorder="1" applyAlignment="1">
      <alignment horizontal="center"/>
    </xf>
    <xf numFmtId="0" fontId="6"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center" vertical="top"/>
    </xf>
    <xf numFmtId="49" fontId="5"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14" fontId="5" fillId="0" borderId="3"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horizontal="center" vertical="top"/>
    </xf>
    <xf numFmtId="0" fontId="5" fillId="2" borderId="0" xfId="0" applyFont="1" applyFill="1" applyAlignment="1">
      <alignment horizontal="center"/>
    </xf>
    <xf numFmtId="0" fontId="12" fillId="2" borderId="0" xfId="0" applyFont="1" applyFill="1" applyBorder="1" applyAlignment="1">
      <alignment horizontal="left"/>
    </xf>
    <xf numFmtId="0" fontId="19" fillId="0" borderId="1" xfId="0" applyFont="1" applyFill="1" applyBorder="1" applyAlignment="1">
      <alignment vertical="top" wrapText="1"/>
    </xf>
    <xf numFmtId="0" fontId="19" fillId="0" borderId="1" xfId="0" applyFont="1" applyFill="1" applyBorder="1" applyAlignment="1">
      <alignment horizontal="center" vertical="top" wrapText="1"/>
    </xf>
    <xf numFmtId="16" fontId="19" fillId="0" borderId="1" xfId="0" applyNumberFormat="1" applyFont="1" applyFill="1" applyBorder="1" applyAlignment="1">
      <alignment horizontal="center" vertical="top" wrapText="1"/>
    </xf>
    <xf numFmtId="0" fontId="0" fillId="0" borderId="1" xfId="0" applyFill="1" applyBorder="1" applyAlignment="1">
      <alignment horizontal="center" vertical="top"/>
    </xf>
    <xf numFmtId="14" fontId="19" fillId="0" borderId="2" xfId="0" applyNumberFormat="1" applyFont="1" applyFill="1" applyBorder="1" applyAlignment="1">
      <alignment horizontal="center" vertical="top" wrapText="1"/>
    </xf>
    <xf numFmtId="14" fontId="19" fillId="0" borderId="4" xfId="0" applyNumberFormat="1" applyFont="1" applyFill="1" applyBorder="1" applyAlignment="1">
      <alignment horizontal="center" vertical="top" wrapText="1"/>
    </xf>
    <xf numFmtId="14" fontId="19" fillId="0" borderId="3" xfId="0" applyNumberFormat="1" applyFont="1" applyFill="1" applyBorder="1" applyAlignment="1">
      <alignment horizontal="center" vertical="top" wrapText="1"/>
    </xf>
    <xf numFmtId="16" fontId="19" fillId="0" borderId="2" xfId="0" applyNumberFormat="1" applyFont="1" applyFill="1" applyBorder="1" applyAlignment="1">
      <alignment horizontal="center" vertical="top" wrapText="1"/>
    </xf>
    <xf numFmtId="16" fontId="19" fillId="0" borderId="4" xfId="0" applyNumberFormat="1" applyFont="1" applyFill="1" applyBorder="1" applyAlignment="1">
      <alignment horizontal="center" vertical="top" wrapText="1"/>
    </xf>
    <xf numFmtId="16" fontId="19" fillId="0" borderId="3"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5" fillId="0" borderId="2" xfId="0" applyFont="1" applyFill="1" applyBorder="1" applyAlignment="1">
      <alignment vertical="top"/>
    </xf>
    <xf numFmtId="0" fontId="5" fillId="0" borderId="4" xfId="0" applyFont="1" applyFill="1" applyBorder="1" applyAlignment="1">
      <alignment vertical="top"/>
    </xf>
    <xf numFmtId="0" fontId="5" fillId="0" borderId="3" xfId="0" applyFont="1" applyFill="1" applyBorder="1" applyAlignment="1">
      <alignment vertical="top"/>
    </xf>
    <xf numFmtId="0" fontId="13" fillId="0" borderId="2" xfId="0" applyFont="1" applyFill="1" applyBorder="1" applyAlignment="1">
      <alignment horizontal="center"/>
    </xf>
    <xf numFmtId="0" fontId="13" fillId="0" borderId="4" xfId="0" applyFont="1" applyFill="1" applyBorder="1" applyAlignment="1">
      <alignment horizontal="center"/>
    </xf>
    <xf numFmtId="0" fontId="13" fillId="0" borderId="3" xfId="0" applyFont="1" applyFill="1" applyBorder="1" applyAlignment="1">
      <alignment horizontal="center"/>
    </xf>
  </cellXfs>
  <cellStyles count="5">
    <cellStyle name="Обычный" xfId="0" builtinId="0"/>
    <cellStyle name="Обычный 2" xfId="4"/>
    <cellStyle name="Обычный 4" xfId="2"/>
    <cellStyle name="Обычный 8" xfId="1"/>
    <cellStyle name="Обычный 8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tabSelected="1" zoomScaleNormal="100" workbookViewId="0">
      <pane ySplit="8" topLeftCell="A21" activePane="bottomLeft" state="frozen"/>
      <selection pane="bottomLeft" activeCell="C21" sqref="C21"/>
    </sheetView>
  </sheetViews>
  <sheetFormatPr defaultRowHeight="12.75" outlineLevelRow="1"/>
  <cols>
    <col min="1" max="1" width="6.85546875" style="1" customWidth="1"/>
    <col min="2" max="2" width="32.85546875" customWidth="1"/>
    <col min="3" max="3" width="17.42578125" customWidth="1"/>
    <col min="4" max="4" width="10.5703125" style="1" customWidth="1"/>
    <col min="5" max="5" width="11.28515625" style="1" customWidth="1"/>
    <col min="6" max="6" width="10.140625" style="1" customWidth="1"/>
    <col min="7" max="7" width="10.7109375" style="1" customWidth="1"/>
    <col min="8" max="8" width="18.5703125" customWidth="1"/>
    <col min="9" max="9" width="11.85546875" style="37" customWidth="1"/>
    <col min="10" max="10" width="17.42578125" style="37" customWidth="1"/>
    <col min="11" max="11" width="10.7109375" style="1" customWidth="1"/>
    <col min="12" max="12" width="29" customWidth="1"/>
    <col min="13" max="13" width="12" customWidth="1"/>
    <col min="14" max="14" width="13.5703125" style="12" customWidth="1"/>
    <col min="15" max="15" width="18.28515625" style="12" customWidth="1"/>
    <col min="16" max="16" width="9.140625" style="11"/>
    <col min="17" max="17" width="12.28515625" style="11" customWidth="1"/>
    <col min="18" max="18" width="13.140625" style="11" customWidth="1"/>
    <col min="19" max="19" width="9.140625" style="11"/>
    <col min="20" max="20" width="18.42578125" style="11" customWidth="1"/>
    <col min="21" max="22" width="9.140625" style="11"/>
  </cols>
  <sheetData>
    <row r="1" spans="1:22">
      <c r="I1" s="106"/>
      <c r="J1" s="106"/>
      <c r="K1" s="106"/>
      <c r="L1" s="127" t="s">
        <v>216</v>
      </c>
      <c r="M1" s="127"/>
    </row>
    <row r="3" spans="1:22" ht="15.75">
      <c r="A3" s="142" t="s">
        <v>183</v>
      </c>
      <c r="B3" s="142"/>
      <c r="C3" s="142"/>
      <c r="D3" s="142"/>
      <c r="E3" s="142"/>
      <c r="F3" s="142"/>
      <c r="G3" s="142"/>
      <c r="H3" s="142"/>
      <c r="I3" s="142"/>
      <c r="J3" s="142"/>
      <c r="K3" s="142"/>
      <c r="L3" s="142"/>
    </row>
    <row r="4" spans="1:22" ht="15.75">
      <c r="A4" s="143" t="s">
        <v>99</v>
      </c>
      <c r="B4" s="143"/>
      <c r="C4" s="143"/>
      <c r="D4" s="143"/>
      <c r="E4" s="143"/>
      <c r="F4" s="143"/>
      <c r="G4" s="143"/>
      <c r="H4" s="143"/>
      <c r="I4" s="143"/>
      <c r="J4" s="143"/>
      <c r="K4" s="143"/>
      <c r="L4" s="143"/>
    </row>
    <row r="5" spans="1:22">
      <c r="A5" s="144" t="s">
        <v>4</v>
      </c>
      <c r="B5" s="144"/>
      <c r="C5" s="144"/>
      <c r="D5" s="144"/>
      <c r="E5" s="144"/>
      <c r="F5" s="144"/>
      <c r="G5" s="144"/>
      <c r="H5" s="144"/>
      <c r="I5" s="144"/>
      <c r="J5" s="144"/>
      <c r="K5" s="144"/>
      <c r="L5" s="144"/>
    </row>
    <row r="7" spans="1:22" ht="12.75" customHeight="1">
      <c r="A7" s="149" t="s">
        <v>0</v>
      </c>
      <c r="B7" s="145" t="s">
        <v>184</v>
      </c>
      <c r="C7" s="145" t="s">
        <v>185</v>
      </c>
      <c r="D7" s="148" t="s">
        <v>1</v>
      </c>
      <c r="E7" s="148"/>
      <c r="F7" s="148" t="s">
        <v>2</v>
      </c>
      <c r="G7" s="148"/>
      <c r="H7" s="145" t="s">
        <v>3</v>
      </c>
      <c r="I7" s="145" t="s">
        <v>78</v>
      </c>
      <c r="J7" s="145" t="s">
        <v>213</v>
      </c>
      <c r="K7" s="145" t="s">
        <v>63</v>
      </c>
      <c r="L7" s="145" t="s">
        <v>5</v>
      </c>
      <c r="M7" s="145" t="s">
        <v>202</v>
      </c>
    </row>
    <row r="8" spans="1:22" ht="77.25" customHeight="1">
      <c r="A8" s="149"/>
      <c r="B8" s="145"/>
      <c r="C8" s="145"/>
      <c r="D8" s="77" t="s">
        <v>22</v>
      </c>
      <c r="E8" s="77" t="s">
        <v>23</v>
      </c>
      <c r="F8" s="77" t="s">
        <v>22</v>
      </c>
      <c r="G8" s="77" t="s">
        <v>23</v>
      </c>
      <c r="H8" s="145"/>
      <c r="I8" s="145"/>
      <c r="J8" s="145"/>
      <c r="K8" s="145"/>
      <c r="L8" s="145"/>
      <c r="M8" s="145"/>
    </row>
    <row r="9" spans="1:22" ht="12.75" customHeight="1">
      <c r="A9" s="4">
        <v>1</v>
      </c>
      <c r="B9" s="4">
        <v>2</v>
      </c>
      <c r="C9" s="4">
        <v>3</v>
      </c>
      <c r="D9" s="4">
        <v>4</v>
      </c>
      <c r="E9" s="4">
        <v>5</v>
      </c>
      <c r="F9" s="64">
        <v>6</v>
      </c>
      <c r="G9" s="64">
        <v>7</v>
      </c>
      <c r="H9" s="4">
        <v>8</v>
      </c>
      <c r="I9" s="4">
        <v>9</v>
      </c>
      <c r="J9" s="4">
        <v>10</v>
      </c>
      <c r="K9" s="4">
        <v>11</v>
      </c>
      <c r="L9" s="4">
        <v>12</v>
      </c>
      <c r="M9" s="4">
        <v>13</v>
      </c>
    </row>
    <row r="10" spans="1:22" ht="12.75" customHeight="1">
      <c r="A10" s="150"/>
      <c r="B10" s="146" t="s">
        <v>77</v>
      </c>
      <c r="C10" s="152" t="s">
        <v>143</v>
      </c>
      <c r="D10" s="150"/>
      <c r="E10" s="147"/>
      <c r="F10" s="67"/>
      <c r="G10" s="94"/>
      <c r="H10" s="70" t="s">
        <v>20</v>
      </c>
      <c r="I10" s="38">
        <f>I11+I12+I13+I14</f>
        <v>7635533.3589999983</v>
      </c>
      <c r="J10" s="38">
        <f>J11+J12+J13+J14</f>
        <v>7216275.1847899994</v>
      </c>
      <c r="K10" s="39">
        <f t="shared" ref="K10:K14" si="0">J10/I10*100</f>
        <v>94.509117379261795</v>
      </c>
      <c r="L10" s="146"/>
      <c r="M10" s="176"/>
    </row>
    <row r="11" spans="1:22" ht="12.75" customHeight="1">
      <c r="A11" s="150"/>
      <c r="B11" s="146"/>
      <c r="C11" s="152"/>
      <c r="D11" s="150"/>
      <c r="E11" s="147"/>
      <c r="F11" s="68"/>
      <c r="G11" s="65"/>
      <c r="H11" s="70" t="s">
        <v>34</v>
      </c>
      <c r="I11" s="39">
        <f>I41+I81+I95+I90</f>
        <v>1976927.0989999999</v>
      </c>
      <c r="J11" s="39">
        <f>J41+J81+J95+J90</f>
        <v>1887253.41335</v>
      </c>
      <c r="K11" s="39">
        <f t="shared" si="0"/>
        <v>95.463986219048749</v>
      </c>
      <c r="L11" s="146"/>
      <c r="M11" s="177"/>
      <c r="N11" s="47"/>
    </row>
    <row r="12" spans="1:22">
      <c r="A12" s="150"/>
      <c r="B12" s="146"/>
      <c r="C12" s="152"/>
      <c r="D12" s="150"/>
      <c r="E12" s="147"/>
      <c r="F12" s="68"/>
      <c r="G12" s="65"/>
      <c r="H12" s="70" t="s">
        <v>9</v>
      </c>
      <c r="I12" s="39">
        <f>I16+I42+I73+I74+I77+I82+I91+I96</f>
        <v>5463952.129999999</v>
      </c>
      <c r="J12" s="39">
        <f>J16+J42+J73+J74+J77+J82+J91+J96</f>
        <v>5125480.1530099995</v>
      </c>
      <c r="K12" s="39">
        <f t="shared" si="0"/>
        <v>93.805363426747306</v>
      </c>
      <c r="L12" s="146"/>
      <c r="M12" s="177"/>
      <c r="N12" s="27"/>
    </row>
    <row r="13" spans="1:22" ht="12.75" customHeight="1">
      <c r="A13" s="150"/>
      <c r="B13" s="146"/>
      <c r="C13" s="152"/>
      <c r="D13" s="150"/>
      <c r="E13" s="147"/>
      <c r="F13" s="68"/>
      <c r="G13" s="65"/>
      <c r="H13" s="70" t="s">
        <v>8</v>
      </c>
      <c r="I13" s="39">
        <f>I43+I83+I97</f>
        <v>182220.63</v>
      </c>
      <c r="J13" s="39">
        <f>J43+J83+J97</f>
        <v>177734.01843</v>
      </c>
      <c r="K13" s="39">
        <f t="shared" si="0"/>
        <v>97.537813599920057</v>
      </c>
      <c r="L13" s="146"/>
      <c r="M13" s="177"/>
      <c r="N13" s="27"/>
    </row>
    <row r="14" spans="1:22" ht="32.25" customHeight="1">
      <c r="A14" s="151"/>
      <c r="B14" s="146"/>
      <c r="C14" s="152"/>
      <c r="D14" s="150"/>
      <c r="E14" s="147"/>
      <c r="F14" s="69"/>
      <c r="G14" s="66"/>
      <c r="H14" s="70" t="s">
        <v>15</v>
      </c>
      <c r="I14" s="39">
        <f>I84</f>
        <v>12433.5</v>
      </c>
      <c r="J14" s="39">
        <f>J84</f>
        <v>25807.599999999999</v>
      </c>
      <c r="K14" s="39">
        <f t="shared" si="0"/>
        <v>207.56504604495919</v>
      </c>
      <c r="L14" s="146"/>
      <c r="M14" s="178"/>
      <c r="N14" s="27"/>
      <c r="O14" s="27"/>
    </row>
    <row r="15" spans="1:22" s="2" customFormat="1" ht="12.75" customHeight="1">
      <c r="A15" s="72">
        <v>1</v>
      </c>
      <c r="B15" s="157" t="s">
        <v>76</v>
      </c>
      <c r="C15" s="158" t="s">
        <v>144</v>
      </c>
      <c r="D15" s="120">
        <v>43466</v>
      </c>
      <c r="E15" s="120">
        <v>43830</v>
      </c>
      <c r="F15" s="156">
        <v>43466</v>
      </c>
      <c r="G15" s="120">
        <v>43830</v>
      </c>
      <c r="H15" s="88" t="s">
        <v>20</v>
      </c>
      <c r="I15" s="39">
        <f>SUM(I16:I16)</f>
        <v>663982.5</v>
      </c>
      <c r="J15" s="39">
        <f t="shared" ref="J15:K15" si="1">SUM(J16:J16)</f>
        <v>518779.70194</v>
      </c>
      <c r="K15" s="39">
        <f t="shared" si="1"/>
        <v>78.131532373217667</v>
      </c>
      <c r="L15" s="49"/>
      <c r="M15" s="176"/>
      <c r="N15" s="12"/>
      <c r="O15" s="12"/>
      <c r="P15" s="12"/>
      <c r="Q15" s="12"/>
      <c r="R15" s="12"/>
      <c r="S15" s="12"/>
      <c r="T15" s="12"/>
      <c r="U15" s="12"/>
      <c r="V15" s="12"/>
    </row>
    <row r="16" spans="1:22" s="2" customFormat="1" ht="35.25" customHeight="1">
      <c r="A16" s="71"/>
      <c r="B16" s="157"/>
      <c r="C16" s="158"/>
      <c r="D16" s="120"/>
      <c r="E16" s="120"/>
      <c r="F16" s="120"/>
      <c r="G16" s="120"/>
      <c r="H16" s="88" t="s">
        <v>9</v>
      </c>
      <c r="I16" s="39">
        <f>SUM(I17,I26,I35)</f>
        <v>663982.5</v>
      </c>
      <c r="J16" s="39">
        <f>SUM(J17,J26,J35)</f>
        <v>518779.70194</v>
      </c>
      <c r="K16" s="39">
        <f t="shared" ref="K16:K38" si="2">J16/I16*100</f>
        <v>78.131532373217667</v>
      </c>
      <c r="L16" s="49"/>
      <c r="M16" s="178"/>
      <c r="N16" s="14"/>
      <c r="O16" s="15"/>
      <c r="P16" s="16"/>
      <c r="Q16" s="16"/>
      <c r="R16" s="16"/>
      <c r="S16" s="17"/>
      <c r="T16" s="17"/>
      <c r="U16" s="18"/>
      <c r="V16" s="12"/>
    </row>
    <row r="17" spans="1:22" s="2" customFormat="1" ht="57.75" customHeight="1">
      <c r="A17" s="71" t="s">
        <v>35</v>
      </c>
      <c r="B17" s="81" t="s">
        <v>120</v>
      </c>
      <c r="C17" s="81"/>
      <c r="D17" s="90"/>
      <c r="E17" s="90"/>
      <c r="F17" s="90"/>
      <c r="G17" s="90"/>
      <c r="H17" s="81" t="s">
        <v>9</v>
      </c>
      <c r="I17" s="39">
        <f>I19</f>
        <v>255855.59999999998</v>
      </c>
      <c r="J17" s="39">
        <f>J19</f>
        <v>229391.24</v>
      </c>
      <c r="K17" s="39">
        <f t="shared" si="2"/>
        <v>89.656525008637686</v>
      </c>
      <c r="L17" s="49"/>
      <c r="M17" s="75"/>
      <c r="N17" s="14"/>
      <c r="O17" s="19"/>
      <c r="P17" s="16"/>
      <c r="Q17" s="16"/>
      <c r="R17" s="16"/>
      <c r="S17" s="17"/>
      <c r="T17" s="17"/>
      <c r="U17" s="18"/>
      <c r="V17" s="12"/>
    </row>
    <row r="18" spans="1:22" s="42" customFormat="1" ht="83.25" customHeight="1">
      <c r="A18" s="48" t="s">
        <v>121</v>
      </c>
      <c r="B18" s="81" t="s">
        <v>168</v>
      </c>
      <c r="C18" s="81" t="s">
        <v>144</v>
      </c>
      <c r="D18" s="90">
        <v>43475</v>
      </c>
      <c r="E18" s="90">
        <v>43830</v>
      </c>
      <c r="F18" s="90">
        <v>43475</v>
      </c>
      <c r="G18" s="90">
        <v>43830</v>
      </c>
      <c r="H18" s="81" t="s">
        <v>10</v>
      </c>
      <c r="I18" s="39" t="s">
        <v>186</v>
      </c>
      <c r="J18" s="39" t="s">
        <v>186</v>
      </c>
      <c r="K18" s="39" t="s">
        <v>187</v>
      </c>
      <c r="L18" s="49" t="s">
        <v>207</v>
      </c>
      <c r="M18" s="87" t="s">
        <v>203</v>
      </c>
      <c r="N18" s="14"/>
      <c r="O18" s="19"/>
      <c r="P18" s="16"/>
      <c r="Q18" s="16"/>
      <c r="R18" s="16"/>
      <c r="S18" s="17"/>
      <c r="T18" s="17"/>
      <c r="U18" s="18"/>
      <c r="V18" s="44"/>
    </row>
    <row r="19" spans="1:22" s="2" customFormat="1" ht="183.75" customHeight="1">
      <c r="A19" s="50" t="s">
        <v>169</v>
      </c>
      <c r="B19" s="81" t="s">
        <v>101</v>
      </c>
      <c r="C19" s="81" t="s">
        <v>102</v>
      </c>
      <c r="D19" s="51">
        <v>43475</v>
      </c>
      <c r="E19" s="51">
        <v>43830</v>
      </c>
      <c r="F19" s="51">
        <v>43475</v>
      </c>
      <c r="G19" s="51">
        <v>43830</v>
      </c>
      <c r="H19" s="81" t="s">
        <v>9</v>
      </c>
      <c r="I19" s="52">
        <f>SUM(I20:I25)</f>
        <v>255855.59999999998</v>
      </c>
      <c r="J19" s="52">
        <f>SUM(J20:J25)</f>
        <v>229391.24</v>
      </c>
      <c r="K19" s="52">
        <f t="shared" si="2"/>
        <v>89.656525008637686</v>
      </c>
      <c r="L19" s="81" t="s">
        <v>188</v>
      </c>
      <c r="M19" s="87"/>
      <c r="N19" s="20"/>
      <c r="O19" s="21"/>
      <c r="P19" s="30"/>
      <c r="Q19" s="22"/>
      <c r="R19" s="22"/>
      <c r="S19" s="23"/>
      <c r="T19" s="24"/>
      <c r="U19" s="25"/>
      <c r="V19" s="12"/>
    </row>
    <row r="20" spans="1:22" s="2" customFormat="1" ht="173.25" customHeight="1">
      <c r="A20" s="50" t="s">
        <v>170</v>
      </c>
      <c r="B20" s="81" t="s">
        <v>115</v>
      </c>
      <c r="C20" s="81" t="s">
        <v>218</v>
      </c>
      <c r="D20" s="53">
        <v>43475</v>
      </c>
      <c r="E20" s="53">
        <v>43830</v>
      </c>
      <c r="F20" s="53">
        <v>43475</v>
      </c>
      <c r="G20" s="53">
        <v>43830</v>
      </c>
      <c r="H20" s="54" t="s">
        <v>9</v>
      </c>
      <c r="I20" s="55">
        <v>9237.82</v>
      </c>
      <c r="J20" s="55">
        <v>9237.7999999999993</v>
      </c>
      <c r="K20" s="55">
        <f t="shared" si="2"/>
        <v>99.999783498704232</v>
      </c>
      <c r="L20" s="54" t="s">
        <v>189</v>
      </c>
      <c r="M20" s="87" t="s">
        <v>203</v>
      </c>
      <c r="N20" s="20"/>
      <c r="O20" s="21"/>
      <c r="P20" s="26"/>
      <c r="Q20" s="22"/>
      <c r="R20" s="22"/>
      <c r="S20" s="23"/>
      <c r="T20" s="24"/>
      <c r="U20" s="25"/>
      <c r="V20" s="12"/>
    </row>
    <row r="21" spans="1:22" s="2" customFormat="1" ht="170.25" customHeight="1">
      <c r="A21" s="50" t="s">
        <v>171</v>
      </c>
      <c r="B21" s="81" t="s">
        <v>116</v>
      </c>
      <c r="C21" s="81" t="s">
        <v>217</v>
      </c>
      <c r="D21" s="53">
        <v>43475</v>
      </c>
      <c r="E21" s="53">
        <v>43830</v>
      </c>
      <c r="F21" s="53">
        <v>43475</v>
      </c>
      <c r="G21" s="53">
        <v>43830</v>
      </c>
      <c r="H21" s="54" t="s">
        <v>9</v>
      </c>
      <c r="I21" s="55">
        <v>28241.22</v>
      </c>
      <c r="J21" s="55">
        <v>26960.400000000001</v>
      </c>
      <c r="K21" s="55">
        <f t="shared" si="2"/>
        <v>95.464714343077247</v>
      </c>
      <c r="L21" s="54" t="s">
        <v>190</v>
      </c>
      <c r="M21" s="87" t="s">
        <v>203</v>
      </c>
      <c r="N21" s="20"/>
      <c r="O21" s="21"/>
      <c r="P21" s="26"/>
      <c r="Q21" s="22"/>
      <c r="R21" s="22"/>
      <c r="S21" s="23"/>
      <c r="T21" s="24"/>
      <c r="U21" s="25"/>
      <c r="V21" s="12"/>
    </row>
    <row r="22" spans="1:22" s="2" customFormat="1" ht="166.5" customHeight="1">
      <c r="A22" s="50" t="s">
        <v>172</v>
      </c>
      <c r="B22" s="81" t="s">
        <v>106</v>
      </c>
      <c r="C22" s="81" t="s">
        <v>217</v>
      </c>
      <c r="D22" s="53">
        <v>43475</v>
      </c>
      <c r="E22" s="53">
        <v>43830</v>
      </c>
      <c r="F22" s="53">
        <v>43475</v>
      </c>
      <c r="G22" s="53">
        <v>43830</v>
      </c>
      <c r="H22" s="54" t="s">
        <v>9</v>
      </c>
      <c r="I22" s="55">
        <v>76077.8</v>
      </c>
      <c r="J22" s="55">
        <v>66567.199999999997</v>
      </c>
      <c r="K22" s="55">
        <f t="shared" si="2"/>
        <v>87.498849861589051</v>
      </c>
      <c r="L22" s="54" t="s">
        <v>221</v>
      </c>
      <c r="M22" s="87" t="s">
        <v>203</v>
      </c>
      <c r="N22" s="20"/>
      <c r="O22" s="21"/>
      <c r="P22" s="26"/>
      <c r="Q22" s="22"/>
      <c r="R22" s="22"/>
      <c r="S22" s="23"/>
      <c r="T22" s="24"/>
      <c r="U22" s="25"/>
      <c r="V22" s="12"/>
    </row>
    <row r="23" spans="1:22" s="2" customFormat="1" ht="396" customHeight="1">
      <c r="A23" s="50" t="s">
        <v>173</v>
      </c>
      <c r="B23" s="81" t="s">
        <v>117</v>
      </c>
      <c r="C23" s="81" t="s">
        <v>118</v>
      </c>
      <c r="D23" s="53">
        <v>43475</v>
      </c>
      <c r="E23" s="53">
        <v>43830</v>
      </c>
      <c r="F23" s="53">
        <v>43475</v>
      </c>
      <c r="G23" s="53">
        <v>43830</v>
      </c>
      <c r="H23" s="54" t="s">
        <v>9</v>
      </c>
      <c r="I23" s="55">
        <f>34460.04+5000+553.6</f>
        <v>40013.64</v>
      </c>
      <c r="J23" s="55">
        <f>25236.04+3249.3+139.3</f>
        <v>28624.639999999999</v>
      </c>
      <c r="K23" s="55">
        <f t="shared" si="2"/>
        <v>71.537205812817831</v>
      </c>
      <c r="L23" s="54" t="s">
        <v>191</v>
      </c>
      <c r="M23" s="87" t="s">
        <v>203</v>
      </c>
      <c r="N23" s="20"/>
      <c r="O23" s="21"/>
      <c r="P23" s="26"/>
      <c r="Q23" s="22"/>
      <c r="R23" s="22"/>
      <c r="S23" s="23"/>
      <c r="T23" s="24"/>
      <c r="U23" s="25"/>
      <c r="V23" s="12"/>
    </row>
    <row r="24" spans="1:22" s="2" customFormat="1" ht="176.25" customHeight="1">
      <c r="A24" s="50" t="s">
        <v>174</v>
      </c>
      <c r="B24" s="81" t="s">
        <v>109</v>
      </c>
      <c r="C24" s="81" t="s">
        <v>217</v>
      </c>
      <c r="D24" s="53">
        <v>43475</v>
      </c>
      <c r="E24" s="53">
        <v>43830</v>
      </c>
      <c r="F24" s="53">
        <v>43475</v>
      </c>
      <c r="G24" s="53">
        <v>43830</v>
      </c>
      <c r="H24" s="54" t="s">
        <v>9</v>
      </c>
      <c r="I24" s="55">
        <v>2150</v>
      </c>
      <c r="J24" s="55">
        <v>1764.2</v>
      </c>
      <c r="K24" s="55">
        <f t="shared" si="2"/>
        <v>82.055813953488382</v>
      </c>
      <c r="L24" s="54" t="s">
        <v>119</v>
      </c>
      <c r="M24" s="87" t="s">
        <v>203</v>
      </c>
      <c r="N24" s="20"/>
      <c r="O24" s="21"/>
      <c r="P24" s="30"/>
      <c r="Q24" s="22"/>
      <c r="R24" s="22"/>
      <c r="S24" s="23"/>
      <c r="T24" s="24"/>
      <c r="U24" s="25"/>
      <c r="V24" s="12"/>
    </row>
    <row r="25" spans="1:22" s="2" customFormat="1" ht="167.25" customHeight="1">
      <c r="A25" s="50" t="s">
        <v>175</v>
      </c>
      <c r="B25" s="54" t="s">
        <v>145</v>
      </c>
      <c r="C25" s="54" t="s">
        <v>217</v>
      </c>
      <c r="D25" s="53">
        <v>43475</v>
      </c>
      <c r="E25" s="53">
        <v>43830</v>
      </c>
      <c r="F25" s="53">
        <v>43475</v>
      </c>
      <c r="G25" s="53">
        <v>43830</v>
      </c>
      <c r="H25" s="54" t="s">
        <v>9</v>
      </c>
      <c r="I25" s="55">
        <v>100135.12</v>
      </c>
      <c r="J25" s="55">
        <v>96237</v>
      </c>
      <c r="K25" s="55">
        <f t="shared" si="2"/>
        <v>96.107140032388244</v>
      </c>
      <c r="L25" s="54" t="s">
        <v>192</v>
      </c>
      <c r="M25" s="87" t="s">
        <v>203</v>
      </c>
      <c r="N25" s="20"/>
      <c r="O25" s="21"/>
      <c r="P25" s="30"/>
      <c r="Q25" s="22"/>
      <c r="R25" s="22"/>
      <c r="S25" s="23"/>
      <c r="T25" s="24"/>
      <c r="U25" s="25"/>
      <c r="V25" s="12"/>
    </row>
    <row r="26" spans="1:22" s="2" customFormat="1" ht="140.25">
      <c r="A26" s="50" t="s">
        <v>103</v>
      </c>
      <c r="B26" s="81" t="s">
        <v>50</v>
      </c>
      <c r="C26" s="81" t="s">
        <v>122</v>
      </c>
      <c r="D26" s="51">
        <v>43475</v>
      </c>
      <c r="E26" s="51">
        <v>43830</v>
      </c>
      <c r="F26" s="51">
        <v>43466</v>
      </c>
      <c r="G26" s="51">
        <v>43830</v>
      </c>
      <c r="H26" s="81" t="s">
        <v>123</v>
      </c>
      <c r="I26" s="52">
        <f>SUM(I27,I31,I33,I34)</f>
        <v>306851.5</v>
      </c>
      <c r="J26" s="52">
        <f>SUM(J27,J31,J33,J34)</f>
        <v>280698.91453000001</v>
      </c>
      <c r="K26" s="52">
        <f t="shared" si="2"/>
        <v>91.477119886981157</v>
      </c>
      <c r="L26" s="81"/>
      <c r="M26" s="75"/>
      <c r="N26" s="12"/>
      <c r="O26" s="12"/>
      <c r="P26" s="12"/>
      <c r="Q26" s="12"/>
      <c r="R26" s="12"/>
      <c r="S26" s="12"/>
      <c r="T26" s="12"/>
      <c r="U26" s="12"/>
      <c r="V26" s="12"/>
    </row>
    <row r="27" spans="1:22" s="2" customFormat="1" ht="140.25">
      <c r="A27" s="50" t="s">
        <v>104</v>
      </c>
      <c r="B27" s="81" t="s">
        <v>124</v>
      </c>
      <c r="C27" s="81" t="s">
        <v>122</v>
      </c>
      <c r="D27" s="51">
        <v>43630</v>
      </c>
      <c r="E27" s="51">
        <v>43830</v>
      </c>
      <c r="F27" s="51">
        <v>43630</v>
      </c>
      <c r="G27" s="51">
        <v>43830</v>
      </c>
      <c r="H27" s="81" t="s">
        <v>125</v>
      </c>
      <c r="I27" s="52">
        <f>SUM(I28,I30)</f>
        <v>1477.7</v>
      </c>
      <c r="J27" s="52">
        <f>SUM(J28,J30)</f>
        <v>1477.6947700000001</v>
      </c>
      <c r="K27" s="52">
        <f t="shared" si="2"/>
        <v>99.999646071597752</v>
      </c>
      <c r="L27" s="81"/>
      <c r="M27" s="75"/>
      <c r="N27" s="12"/>
      <c r="O27" s="12"/>
      <c r="P27" s="12"/>
      <c r="Q27" s="12"/>
      <c r="R27" s="12"/>
      <c r="S27" s="12"/>
      <c r="T27" s="12"/>
      <c r="U27" s="12"/>
      <c r="V27" s="12"/>
    </row>
    <row r="28" spans="1:22" s="2" customFormat="1" ht="140.25">
      <c r="A28" s="50" t="s">
        <v>126</v>
      </c>
      <c r="B28" s="81" t="s">
        <v>79</v>
      </c>
      <c r="C28" s="81" t="s">
        <v>122</v>
      </c>
      <c r="D28" s="51">
        <v>43630</v>
      </c>
      <c r="E28" s="51">
        <v>44926</v>
      </c>
      <c r="F28" s="51">
        <v>43630</v>
      </c>
      <c r="G28" s="51">
        <v>43830</v>
      </c>
      <c r="H28" s="81" t="s">
        <v>123</v>
      </c>
      <c r="I28" s="52">
        <f>I29</f>
        <v>1477.7</v>
      </c>
      <c r="J28" s="52">
        <f>J29</f>
        <v>1477.6947700000001</v>
      </c>
      <c r="K28" s="52">
        <f t="shared" si="2"/>
        <v>99.999646071597752</v>
      </c>
      <c r="L28" s="81"/>
      <c r="M28" s="75"/>
      <c r="N28" s="12"/>
      <c r="O28" s="12"/>
      <c r="P28" s="12"/>
      <c r="Q28" s="12"/>
      <c r="R28" s="12"/>
      <c r="S28" s="12"/>
      <c r="T28" s="12"/>
      <c r="U28" s="12"/>
      <c r="V28" s="12"/>
    </row>
    <row r="29" spans="1:22" s="28" customFormat="1" ht="132.75" customHeight="1">
      <c r="A29" s="50" t="s">
        <v>127</v>
      </c>
      <c r="B29" s="81" t="s">
        <v>37</v>
      </c>
      <c r="C29" s="81" t="s">
        <v>122</v>
      </c>
      <c r="D29" s="53">
        <v>43630</v>
      </c>
      <c r="E29" s="53">
        <v>43830</v>
      </c>
      <c r="F29" s="53">
        <v>43630</v>
      </c>
      <c r="G29" s="53">
        <v>43815</v>
      </c>
      <c r="H29" s="54" t="s">
        <v>125</v>
      </c>
      <c r="I29" s="55">
        <v>1477.7</v>
      </c>
      <c r="J29" s="55">
        <v>1477.6947700000001</v>
      </c>
      <c r="K29" s="55">
        <f t="shared" si="2"/>
        <v>99.999646071597752</v>
      </c>
      <c r="L29" s="54" t="s">
        <v>146</v>
      </c>
      <c r="M29" s="87" t="s">
        <v>203</v>
      </c>
      <c r="N29" s="29"/>
      <c r="O29" s="29"/>
      <c r="P29" s="29"/>
      <c r="Q29" s="29"/>
      <c r="R29" s="29"/>
      <c r="S29" s="29"/>
      <c r="T29" s="29"/>
      <c r="U29" s="29"/>
      <c r="V29" s="29"/>
    </row>
    <row r="30" spans="1:22" s="28" customFormat="1" ht="116.25" hidden="1" customHeight="1">
      <c r="A30" s="50" t="s">
        <v>128</v>
      </c>
      <c r="B30" s="81" t="s">
        <v>129</v>
      </c>
      <c r="C30" s="81" t="s">
        <v>122</v>
      </c>
      <c r="D30" s="53">
        <v>43497</v>
      </c>
      <c r="E30" s="53">
        <v>44196</v>
      </c>
      <c r="F30" s="53">
        <v>43630</v>
      </c>
      <c r="G30" s="53"/>
      <c r="H30" s="54" t="s">
        <v>123</v>
      </c>
      <c r="I30" s="55">
        <v>0</v>
      </c>
      <c r="J30" s="55">
        <v>0</v>
      </c>
      <c r="K30" s="55">
        <v>0</v>
      </c>
      <c r="L30" s="54" t="s">
        <v>147</v>
      </c>
      <c r="M30" s="73"/>
      <c r="N30" s="29"/>
      <c r="O30" s="29"/>
      <c r="P30" s="29"/>
      <c r="Q30" s="29"/>
      <c r="R30" s="29"/>
      <c r="S30" s="29"/>
      <c r="T30" s="29"/>
      <c r="U30" s="29"/>
      <c r="V30" s="29"/>
    </row>
    <row r="31" spans="1:22" s="45" customFormat="1" ht="116.25" customHeight="1">
      <c r="A31" s="112" t="s">
        <v>105</v>
      </c>
      <c r="B31" s="114" t="s">
        <v>80</v>
      </c>
      <c r="C31" s="114" t="s">
        <v>122</v>
      </c>
      <c r="D31" s="116">
        <v>43475</v>
      </c>
      <c r="E31" s="116">
        <v>43830</v>
      </c>
      <c r="F31" s="116">
        <v>43475</v>
      </c>
      <c r="G31" s="116">
        <v>43830</v>
      </c>
      <c r="H31" s="118" t="s">
        <v>9</v>
      </c>
      <c r="I31" s="108">
        <v>38283.199999999997</v>
      </c>
      <c r="J31" s="108">
        <v>32435.231689999997</v>
      </c>
      <c r="K31" s="108">
        <f>J31/I31*100</f>
        <v>84.72445273644837</v>
      </c>
      <c r="L31" s="118" t="s">
        <v>223</v>
      </c>
      <c r="M31" s="110" t="s">
        <v>211</v>
      </c>
      <c r="N31" s="46"/>
      <c r="O31" s="46"/>
      <c r="P31" s="46"/>
      <c r="Q31" s="46"/>
      <c r="R31" s="46"/>
      <c r="S31" s="46"/>
      <c r="T31" s="46"/>
      <c r="U31" s="46"/>
      <c r="V31" s="46"/>
    </row>
    <row r="32" spans="1:22" s="28" customFormat="1" ht="334.5" customHeight="1">
      <c r="A32" s="113"/>
      <c r="B32" s="115"/>
      <c r="C32" s="115"/>
      <c r="D32" s="117"/>
      <c r="E32" s="117"/>
      <c r="F32" s="117"/>
      <c r="G32" s="117"/>
      <c r="H32" s="119"/>
      <c r="I32" s="109"/>
      <c r="J32" s="109"/>
      <c r="K32" s="109"/>
      <c r="L32" s="119"/>
      <c r="M32" s="111"/>
      <c r="N32" s="29"/>
      <c r="O32" s="29"/>
      <c r="P32" s="29"/>
      <c r="Q32" s="29"/>
      <c r="R32" s="29"/>
      <c r="S32" s="29"/>
      <c r="T32" s="29"/>
      <c r="U32" s="29"/>
      <c r="V32" s="29"/>
    </row>
    <row r="33" spans="1:22" s="28" customFormat="1" ht="189" customHeight="1">
      <c r="A33" s="50" t="s">
        <v>107</v>
      </c>
      <c r="B33" s="81" t="s">
        <v>130</v>
      </c>
      <c r="C33" s="81" t="s">
        <v>122</v>
      </c>
      <c r="D33" s="53">
        <v>43475</v>
      </c>
      <c r="E33" s="53">
        <v>43830</v>
      </c>
      <c r="F33" s="53">
        <v>43475</v>
      </c>
      <c r="G33" s="53">
        <v>43830</v>
      </c>
      <c r="H33" s="54" t="s">
        <v>123</v>
      </c>
      <c r="I33" s="55">
        <v>12087.8</v>
      </c>
      <c r="J33" s="55">
        <v>12087.66807</v>
      </c>
      <c r="K33" s="55">
        <f t="shared" ref="K33:K34" si="3">J33/I33*100</f>
        <v>99.998908568970364</v>
      </c>
      <c r="L33" s="54" t="s">
        <v>193</v>
      </c>
      <c r="M33" s="87" t="s">
        <v>203</v>
      </c>
      <c r="N33" s="29"/>
      <c r="O33" s="29"/>
      <c r="P33" s="29"/>
      <c r="Q33" s="29"/>
      <c r="R33" s="29"/>
      <c r="S33" s="29"/>
      <c r="T33" s="29"/>
      <c r="U33" s="29"/>
      <c r="V33" s="29"/>
    </row>
    <row r="34" spans="1:22" s="28" customFormat="1" ht="261" customHeight="1">
      <c r="A34" s="50" t="s">
        <v>108</v>
      </c>
      <c r="B34" s="81" t="s">
        <v>39</v>
      </c>
      <c r="C34" s="81" t="s">
        <v>131</v>
      </c>
      <c r="D34" s="53">
        <v>43475</v>
      </c>
      <c r="E34" s="53">
        <v>43830</v>
      </c>
      <c r="F34" s="53">
        <v>43475</v>
      </c>
      <c r="G34" s="53">
        <v>43830</v>
      </c>
      <c r="H34" s="54" t="s">
        <v>9</v>
      </c>
      <c r="I34" s="55">
        <f>254838.3+164.5</f>
        <v>255002.8</v>
      </c>
      <c r="J34" s="55">
        <f>234533.9+164.42</f>
        <v>234698.32</v>
      </c>
      <c r="K34" s="55">
        <f t="shared" si="3"/>
        <v>92.037546254394073</v>
      </c>
      <c r="L34" s="54" t="s">
        <v>194</v>
      </c>
      <c r="M34" s="87" t="s">
        <v>203</v>
      </c>
      <c r="N34" s="29"/>
      <c r="O34" s="29"/>
      <c r="P34" s="29"/>
      <c r="Q34" s="29"/>
      <c r="R34" s="29"/>
      <c r="S34" s="29"/>
      <c r="T34" s="29"/>
      <c r="U34" s="29"/>
      <c r="V34" s="29"/>
    </row>
    <row r="35" spans="1:22" s="28" customFormat="1" ht="83.25" customHeight="1">
      <c r="A35" s="50" t="s">
        <v>132</v>
      </c>
      <c r="B35" s="81" t="s">
        <v>195</v>
      </c>
      <c r="C35" s="81" t="s">
        <v>219</v>
      </c>
      <c r="D35" s="51">
        <v>43475</v>
      </c>
      <c r="E35" s="51">
        <v>43830</v>
      </c>
      <c r="F35" s="51">
        <v>43475</v>
      </c>
      <c r="G35" s="51"/>
      <c r="H35" s="81" t="s">
        <v>9</v>
      </c>
      <c r="I35" s="52">
        <f>SUM(I36:I38)</f>
        <v>101275.4</v>
      </c>
      <c r="J35" s="52">
        <f>SUM(J36:J38)</f>
        <v>8689.5474099999992</v>
      </c>
      <c r="K35" s="52">
        <f t="shared" si="2"/>
        <v>8.5801166028472853</v>
      </c>
      <c r="L35" s="81"/>
      <c r="M35" s="75"/>
      <c r="N35" s="29"/>
      <c r="O35" s="29"/>
      <c r="P35" s="29"/>
      <c r="Q35" s="29"/>
      <c r="R35" s="29"/>
      <c r="S35" s="29"/>
      <c r="T35" s="29"/>
      <c r="U35" s="29"/>
      <c r="V35" s="29"/>
    </row>
    <row r="36" spans="1:22" s="28" customFormat="1" ht="153">
      <c r="A36" s="50" t="s">
        <v>133</v>
      </c>
      <c r="B36" s="81" t="s">
        <v>81</v>
      </c>
      <c r="C36" s="81" t="s">
        <v>134</v>
      </c>
      <c r="D36" s="53">
        <v>43475</v>
      </c>
      <c r="E36" s="53">
        <v>43830</v>
      </c>
      <c r="F36" s="53">
        <v>43475</v>
      </c>
      <c r="G36" s="53"/>
      <c r="H36" s="54" t="s">
        <v>9</v>
      </c>
      <c r="I36" s="55">
        <v>100000</v>
      </c>
      <c r="J36" s="55">
        <v>7414.1474099999996</v>
      </c>
      <c r="K36" s="55">
        <f t="shared" si="2"/>
        <v>7.4141474099999991</v>
      </c>
      <c r="L36" s="54" t="s">
        <v>208</v>
      </c>
      <c r="M36" s="85" t="s">
        <v>204</v>
      </c>
      <c r="N36" s="29"/>
      <c r="O36" s="29"/>
      <c r="P36" s="29"/>
      <c r="Q36" s="29"/>
      <c r="R36" s="29"/>
      <c r="S36" s="29"/>
      <c r="T36" s="29"/>
      <c r="U36" s="29"/>
      <c r="V36" s="29"/>
    </row>
    <row r="37" spans="1:22" s="28" customFormat="1" ht="83.25" customHeight="1">
      <c r="A37" s="50" t="s">
        <v>135</v>
      </c>
      <c r="B37" s="81" t="s">
        <v>136</v>
      </c>
      <c r="C37" s="81" t="s">
        <v>137</v>
      </c>
      <c r="D37" s="53">
        <v>43475</v>
      </c>
      <c r="E37" s="53">
        <v>43830</v>
      </c>
      <c r="F37" s="53">
        <v>43475</v>
      </c>
      <c r="G37" s="53">
        <v>43727</v>
      </c>
      <c r="H37" s="54" t="s">
        <v>9</v>
      </c>
      <c r="I37" s="55">
        <v>223</v>
      </c>
      <c r="J37" s="55">
        <v>223</v>
      </c>
      <c r="K37" s="55">
        <f t="shared" si="2"/>
        <v>100</v>
      </c>
      <c r="L37" s="54" t="s">
        <v>138</v>
      </c>
      <c r="M37" s="87" t="s">
        <v>203</v>
      </c>
      <c r="N37" s="29"/>
      <c r="O37" s="29"/>
      <c r="P37" s="29"/>
      <c r="Q37" s="29"/>
      <c r="R37" s="29"/>
      <c r="S37" s="29"/>
      <c r="T37" s="29"/>
      <c r="U37" s="29"/>
      <c r="V37" s="29"/>
    </row>
    <row r="38" spans="1:22" s="28" customFormat="1" ht="105.75" customHeight="1">
      <c r="A38" s="50" t="s">
        <v>139</v>
      </c>
      <c r="B38" s="81" t="s">
        <v>140</v>
      </c>
      <c r="C38" s="81" t="s">
        <v>141</v>
      </c>
      <c r="D38" s="53">
        <v>43475</v>
      </c>
      <c r="E38" s="53">
        <v>43830</v>
      </c>
      <c r="F38" s="53">
        <v>43475</v>
      </c>
      <c r="G38" s="53">
        <v>43791</v>
      </c>
      <c r="H38" s="54" t="s">
        <v>9</v>
      </c>
      <c r="I38" s="55">
        <v>1052.4000000000001</v>
      </c>
      <c r="J38" s="55">
        <v>1052.4000000000001</v>
      </c>
      <c r="K38" s="55">
        <f t="shared" si="2"/>
        <v>100</v>
      </c>
      <c r="L38" s="54" t="s">
        <v>148</v>
      </c>
      <c r="M38" s="87" t="s">
        <v>203</v>
      </c>
      <c r="N38" s="29"/>
      <c r="O38" s="29"/>
      <c r="P38" s="29"/>
      <c r="Q38" s="29"/>
      <c r="R38" s="29"/>
      <c r="S38" s="29"/>
      <c r="T38" s="29"/>
      <c r="U38" s="29"/>
      <c r="V38" s="29"/>
    </row>
    <row r="39" spans="1:22" s="45" customFormat="1" ht="242.25">
      <c r="A39" s="50" t="s">
        <v>176</v>
      </c>
      <c r="B39" s="81" t="s">
        <v>177</v>
      </c>
      <c r="C39" s="81" t="s">
        <v>137</v>
      </c>
      <c r="D39" s="53">
        <v>43475</v>
      </c>
      <c r="E39" s="53">
        <v>43830</v>
      </c>
      <c r="F39" s="53">
        <v>43475</v>
      </c>
      <c r="G39" s="53">
        <v>43830</v>
      </c>
      <c r="H39" s="54" t="s">
        <v>10</v>
      </c>
      <c r="I39" s="55" t="s">
        <v>186</v>
      </c>
      <c r="J39" s="55" t="s">
        <v>186</v>
      </c>
      <c r="K39" s="55" t="s">
        <v>187</v>
      </c>
      <c r="L39" s="54" t="s">
        <v>178</v>
      </c>
      <c r="M39" s="87" t="s">
        <v>203</v>
      </c>
      <c r="N39" s="46"/>
      <c r="O39" s="46"/>
      <c r="P39" s="46"/>
      <c r="Q39" s="46"/>
      <c r="R39" s="46"/>
      <c r="S39" s="46"/>
      <c r="T39" s="46"/>
      <c r="U39" s="46"/>
      <c r="V39" s="46"/>
    </row>
    <row r="40" spans="1:22" s="28" customFormat="1" ht="30" customHeight="1">
      <c r="A40" s="154">
        <v>2</v>
      </c>
      <c r="B40" s="122" t="s">
        <v>33</v>
      </c>
      <c r="C40" s="121" t="s">
        <v>67</v>
      </c>
      <c r="D40" s="120">
        <v>43466</v>
      </c>
      <c r="E40" s="120">
        <v>43830</v>
      </c>
      <c r="F40" s="120">
        <v>43466</v>
      </c>
      <c r="G40" s="120">
        <v>43830</v>
      </c>
      <c r="H40" s="88" t="s">
        <v>20</v>
      </c>
      <c r="I40" s="52">
        <v>4226735.5290000001</v>
      </c>
      <c r="J40" s="52">
        <v>3975675.8582799998</v>
      </c>
      <c r="K40" s="39">
        <v>94.060199201074738</v>
      </c>
      <c r="L40" s="122"/>
      <c r="M40" s="96"/>
      <c r="N40" s="46"/>
      <c r="O40" s="46"/>
      <c r="P40" s="46"/>
      <c r="Q40" s="46"/>
      <c r="R40" s="46"/>
      <c r="S40" s="46"/>
      <c r="T40" s="46"/>
      <c r="U40" s="46"/>
      <c r="V40" s="46"/>
    </row>
    <row r="41" spans="1:22" s="28" customFormat="1" ht="29.45" customHeight="1">
      <c r="A41" s="154"/>
      <c r="B41" s="122"/>
      <c r="C41" s="121"/>
      <c r="D41" s="121"/>
      <c r="E41" s="121"/>
      <c r="F41" s="121"/>
      <c r="G41" s="121"/>
      <c r="H41" s="88" t="s">
        <v>34</v>
      </c>
      <c r="I41" s="52">
        <v>484948.39899999998</v>
      </c>
      <c r="J41" s="52">
        <v>413007.21535000001</v>
      </c>
      <c r="K41" s="39">
        <v>85.165187925488965</v>
      </c>
      <c r="L41" s="122"/>
      <c r="M41" s="177"/>
      <c r="N41" s="46"/>
      <c r="O41" s="46"/>
      <c r="P41" s="46"/>
      <c r="Q41" s="46"/>
      <c r="R41" s="46"/>
      <c r="S41" s="46"/>
      <c r="T41" s="46"/>
      <c r="U41" s="46"/>
      <c r="V41" s="46"/>
    </row>
    <row r="42" spans="1:22" s="28" customFormat="1" ht="29.45" customHeight="1">
      <c r="A42" s="154"/>
      <c r="B42" s="122"/>
      <c r="C42" s="121"/>
      <c r="D42" s="121"/>
      <c r="E42" s="121"/>
      <c r="F42" s="121"/>
      <c r="G42" s="121"/>
      <c r="H42" s="88" t="s">
        <v>9</v>
      </c>
      <c r="I42" s="39">
        <v>3662596.9</v>
      </c>
      <c r="J42" s="39">
        <v>3484387.9444999998</v>
      </c>
      <c r="K42" s="39">
        <v>95.134355202998179</v>
      </c>
      <c r="L42" s="122"/>
      <c r="M42" s="177"/>
      <c r="N42" s="46"/>
      <c r="O42" s="46"/>
      <c r="P42" s="46"/>
      <c r="Q42" s="46"/>
      <c r="R42" s="46"/>
      <c r="S42" s="46"/>
      <c r="T42" s="46"/>
      <c r="U42" s="46"/>
      <c r="V42" s="46"/>
    </row>
    <row r="43" spans="1:22" s="28" customFormat="1" ht="30" customHeight="1">
      <c r="A43" s="154"/>
      <c r="B43" s="122"/>
      <c r="C43" s="121"/>
      <c r="D43" s="121"/>
      <c r="E43" s="121"/>
      <c r="F43" s="121"/>
      <c r="G43" s="121"/>
      <c r="H43" s="88" t="s">
        <v>8</v>
      </c>
      <c r="I43" s="52">
        <v>79190.23</v>
      </c>
      <c r="J43" s="52">
        <v>78280.698429999989</v>
      </c>
      <c r="K43" s="39">
        <v>98.851459870744151</v>
      </c>
      <c r="L43" s="122"/>
      <c r="M43" s="178"/>
      <c r="N43" s="46"/>
      <c r="O43" s="46"/>
      <c r="P43" s="46"/>
      <c r="Q43" s="46"/>
      <c r="R43" s="46"/>
      <c r="S43" s="46"/>
      <c r="T43" s="46"/>
      <c r="U43" s="46"/>
      <c r="V43" s="46"/>
    </row>
    <row r="44" spans="1:22" s="28" customFormat="1" ht="25.5" customHeight="1">
      <c r="A44" s="154" t="s">
        <v>41</v>
      </c>
      <c r="B44" s="126" t="s">
        <v>36</v>
      </c>
      <c r="C44" s="121" t="s">
        <v>67</v>
      </c>
      <c r="D44" s="120">
        <v>43466</v>
      </c>
      <c r="E44" s="120">
        <v>43830</v>
      </c>
      <c r="F44" s="120">
        <v>43466</v>
      </c>
      <c r="G44" s="120">
        <v>43830</v>
      </c>
      <c r="H44" s="88" t="s">
        <v>7</v>
      </c>
      <c r="I44" s="52">
        <v>941531.76899999985</v>
      </c>
      <c r="J44" s="52">
        <v>821456.90821000002</v>
      </c>
      <c r="K44" s="39">
        <v>87.246860409444153</v>
      </c>
      <c r="L44" s="137"/>
      <c r="M44" s="176"/>
      <c r="N44" s="46"/>
      <c r="O44" s="46"/>
      <c r="P44" s="46"/>
      <c r="Q44" s="46"/>
      <c r="R44" s="46"/>
      <c r="S44" s="46"/>
      <c r="T44" s="46"/>
      <c r="U44" s="46"/>
      <c r="V44" s="46"/>
    </row>
    <row r="45" spans="1:22" s="28" customFormat="1" ht="30" customHeight="1">
      <c r="A45" s="154"/>
      <c r="B45" s="126"/>
      <c r="C45" s="121"/>
      <c r="D45" s="121"/>
      <c r="E45" s="121"/>
      <c r="F45" s="121"/>
      <c r="G45" s="121"/>
      <c r="H45" s="88" t="s">
        <v>34</v>
      </c>
      <c r="I45" s="39">
        <v>484948.39899999998</v>
      </c>
      <c r="J45" s="39">
        <v>413007.21535000001</v>
      </c>
      <c r="K45" s="39">
        <v>85.165187925488965</v>
      </c>
      <c r="L45" s="138"/>
      <c r="M45" s="177"/>
      <c r="N45" s="46"/>
      <c r="O45" s="46"/>
      <c r="P45" s="46"/>
      <c r="Q45" s="46"/>
      <c r="R45" s="46"/>
      <c r="S45" s="46"/>
      <c r="T45" s="46"/>
      <c r="U45" s="46"/>
      <c r="V45" s="46"/>
    </row>
    <row r="46" spans="1:22" s="28" customFormat="1" ht="21.75" customHeight="1">
      <c r="A46" s="154"/>
      <c r="B46" s="126"/>
      <c r="C46" s="121"/>
      <c r="D46" s="121"/>
      <c r="E46" s="121"/>
      <c r="F46" s="121"/>
      <c r="G46" s="121"/>
      <c r="H46" s="88" t="s">
        <v>9</v>
      </c>
      <c r="I46" s="39">
        <v>455685.38999999996</v>
      </c>
      <c r="J46" s="39">
        <v>407684.91285999998</v>
      </c>
      <c r="K46" s="39">
        <v>89.466312022862965</v>
      </c>
      <c r="L46" s="138"/>
      <c r="M46" s="177"/>
      <c r="N46" s="46"/>
      <c r="O46" s="46"/>
      <c r="P46" s="46"/>
      <c r="Q46" s="46"/>
      <c r="R46" s="46"/>
      <c r="S46" s="46"/>
      <c r="T46" s="46"/>
      <c r="U46" s="46"/>
      <c r="V46" s="46"/>
    </row>
    <row r="47" spans="1:22" s="28" customFormat="1" ht="41.25" customHeight="1">
      <c r="A47" s="154"/>
      <c r="B47" s="126"/>
      <c r="C47" s="121"/>
      <c r="D47" s="121"/>
      <c r="E47" s="121"/>
      <c r="F47" s="121"/>
      <c r="G47" s="121"/>
      <c r="H47" s="95" t="s">
        <v>8</v>
      </c>
      <c r="I47" s="39">
        <v>897.98</v>
      </c>
      <c r="J47" s="39">
        <v>764.78</v>
      </c>
      <c r="K47" s="39">
        <v>85.16670749905343</v>
      </c>
      <c r="L47" s="139"/>
      <c r="M47" s="178"/>
      <c r="N47" s="46"/>
      <c r="O47" s="46"/>
      <c r="P47" s="46"/>
      <c r="Q47" s="46"/>
      <c r="R47" s="46"/>
      <c r="S47" s="46"/>
      <c r="T47" s="46"/>
      <c r="U47" s="46"/>
      <c r="V47" s="46"/>
    </row>
    <row r="48" spans="1:22" s="28" customFormat="1" ht="27" customHeight="1">
      <c r="A48" s="155" t="s">
        <v>157</v>
      </c>
      <c r="B48" s="126" t="s">
        <v>210</v>
      </c>
      <c r="C48" s="121" t="s">
        <v>67</v>
      </c>
      <c r="D48" s="120">
        <v>42248</v>
      </c>
      <c r="E48" s="120">
        <v>43830</v>
      </c>
      <c r="F48" s="120">
        <v>42248</v>
      </c>
      <c r="G48" s="120">
        <v>43830</v>
      </c>
      <c r="H48" s="88" t="s">
        <v>7</v>
      </c>
      <c r="I48" s="52">
        <v>528159.5689999999</v>
      </c>
      <c r="J48" s="39">
        <v>413771.99535000004</v>
      </c>
      <c r="K48" s="39">
        <v>78.34223208971153</v>
      </c>
      <c r="L48" s="179" t="s">
        <v>222</v>
      </c>
      <c r="M48" s="173"/>
      <c r="N48" s="46"/>
      <c r="O48" s="46"/>
      <c r="P48" s="46"/>
      <c r="Q48" s="46"/>
      <c r="R48" s="46"/>
      <c r="S48" s="46"/>
      <c r="T48" s="46"/>
      <c r="U48" s="46"/>
      <c r="V48" s="46"/>
    </row>
    <row r="49" spans="1:22" s="28" customFormat="1" ht="25.5" customHeight="1">
      <c r="A49" s="155"/>
      <c r="B49" s="126"/>
      <c r="C49" s="121"/>
      <c r="D49" s="120"/>
      <c r="E49" s="120"/>
      <c r="F49" s="120"/>
      <c r="G49" s="120"/>
      <c r="H49" s="95" t="s">
        <v>53</v>
      </c>
      <c r="I49" s="52">
        <v>484948.39899999998</v>
      </c>
      <c r="J49" s="52">
        <v>413007.21535000001</v>
      </c>
      <c r="K49" s="39">
        <v>85.165187925488965</v>
      </c>
      <c r="L49" s="180"/>
      <c r="M49" s="174"/>
      <c r="N49" s="46"/>
      <c r="O49" s="46"/>
      <c r="P49" s="46"/>
      <c r="Q49" s="46"/>
      <c r="R49" s="46"/>
      <c r="S49" s="46"/>
      <c r="T49" s="46"/>
      <c r="U49" s="46"/>
      <c r="V49" s="46"/>
    </row>
    <row r="50" spans="1:22" s="28" customFormat="1" ht="27" customHeight="1">
      <c r="A50" s="155"/>
      <c r="B50" s="126"/>
      <c r="C50" s="121"/>
      <c r="D50" s="120"/>
      <c r="E50" s="120"/>
      <c r="F50" s="120"/>
      <c r="G50" s="120"/>
      <c r="H50" s="95" t="s">
        <v>9</v>
      </c>
      <c r="I50" s="52">
        <v>42313.19</v>
      </c>
      <c r="J50" s="52">
        <v>0</v>
      </c>
      <c r="K50" s="39">
        <v>0</v>
      </c>
      <c r="L50" s="180"/>
      <c r="M50" s="174"/>
      <c r="N50" s="46"/>
      <c r="O50" s="46"/>
      <c r="P50" s="46"/>
      <c r="Q50" s="46"/>
      <c r="R50" s="46"/>
      <c r="S50" s="46"/>
      <c r="T50" s="46"/>
      <c r="U50" s="46"/>
      <c r="V50" s="46"/>
    </row>
    <row r="51" spans="1:22" s="28" customFormat="1" ht="37.15" customHeight="1">
      <c r="A51" s="155"/>
      <c r="B51" s="126"/>
      <c r="C51" s="121"/>
      <c r="D51" s="120"/>
      <c r="E51" s="120"/>
      <c r="F51" s="120"/>
      <c r="G51" s="120"/>
      <c r="H51" s="95" t="s">
        <v>8</v>
      </c>
      <c r="I51" s="52">
        <v>897.98</v>
      </c>
      <c r="J51" s="52">
        <v>764.78</v>
      </c>
      <c r="K51" s="39">
        <v>85.16670749905343</v>
      </c>
      <c r="L51" s="180"/>
      <c r="M51" s="175"/>
      <c r="N51" s="46"/>
      <c r="O51" s="46"/>
      <c r="P51" s="46"/>
      <c r="Q51" s="46"/>
      <c r="R51" s="46"/>
      <c r="S51" s="46"/>
      <c r="T51" s="46"/>
      <c r="U51" s="46"/>
      <c r="V51" s="46"/>
    </row>
    <row r="52" spans="1:22" s="28" customFormat="1" ht="30.75" customHeight="1">
      <c r="A52" s="155" t="s">
        <v>51</v>
      </c>
      <c r="B52" s="126" t="s">
        <v>54</v>
      </c>
      <c r="C52" s="121"/>
      <c r="D52" s="120">
        <v>42248</v>
      </c>
      <c r="E52" s="120">
        <v>43830</v>
      </c>
      <c r="F52" s="120">
        <v>42248</v>
      </c>
      <c r="G52" s="120">
        <v>43708</v>
      </c>
      <c r="H52" s="95" t="s">
        <v>53</v>
      </c>
      <c r="I52" s="52">
        <v>484948.39899999998</v>
      </c>
      <c r="J52" s="79">
        <v>413007.21535000001</v>
      </c>
      <c r="K52" s="39">
        <v>85.165187925488965</v>
      </c>
      <c r="L52" s="180"/>
      <c r="M52" s="159" t="s">
        <v>203</v>
      </c>
      <c r="N52" s="46"/>
      <c r="O52" s="46"/>
      <c r="P52" s="46"/>
      <c r="Q52" s="46"/>
      <c r="R52" s="46"/>
      <c r="S52" s="46"/>
      <c r="T52" s="46"/>
      <c r="U52" s="46"/>
      <c r="V52" s="46"/>
    </row>
    <row r="53" spans="1:22" s="28" customFormat="1" ht="29.25" customHeight="1">
      <c r="A53" s="155"/>
      <c r="B53" s="126"/>
      <c r="C53" s="121"/>
      <c r="D53" s="120"/>
      <c r="E53" s="120"/>
      <c r="F53" s="120"/>
      <c r="G53" s="120"/>
      <c r="H53" s="95" t="s">
        <v>9</v>
      </c>
      <c r="I53" s="52">
        <v>42313.19</v>
      </c>
      <c r="J53" s="79">
        <v>0</v>
      </c>
      <c r="K53" s="39">
        <v>0</v>
      </c>
      <c r="L53" s="180"/>
      <c r="M53" s="110"/>
      <c r="N53" s="46"/>
      <c r="O53" s="46"/>
      <c r="P53" s="46"/>
      <c r="Q53" s="46"/>
      <c r="R53" s="46"/>
      <c r="S53" s="46"/>
      <c r="T53" s="46"/>
      <c r="U53" s="46"/>
      <c r="V53" s="46"/>
    </row>
    <row r="54" spans="1:22" s="28" customFormat="1" ht="103.9" customHeight="1">
      <c r="A54" s="155"/>
      <c r="B54" s="126"/>
      <c r="C54" s="121"/>
      <c r="D54" s="120"/>
      <c r="E54" s="120"/>
      <c r="F54" s="120"/>
      <c r="G54" s="120"/>
      <c r="H54" s="95" t="s">
        <v>8</v>
      </c>
      <c r="I54" s="52">
        <v>897.98</v>
      </c>
      <c r="J54" s="79">
        <v>764.78</v>
      </c>
      <c r="K54" s="39">
        <v>85.16670749905343</v>
      </c>
      <c r="L54" s="181"/>
      <c r="M54" s="111"/>
      <c r="N54" s="46"/>
      <c r="O54" s="46"/>
      <c r="P54" s="46"/>
      <c r="Q54" s="46"/>
      <c r="R54" s="46"/>
      <c r="S54" s="46"/>
      <c r="T54" s="46"/>
      <c r="U54" s="46"/>
      <c r="V54" s="46"/>
    </row>
    <row r="55" spans="1:22" s="28" customFormat="1" ht="53.25" customHeight="1">
      <c r="A55" s="56" t="s">
        <v>86</v>
      </c>
      <c r="B55" s="57" t="s">
        <v>83</v>
      </c>
      <c r="C55" s="121" t="s">
        <v>67</v>
      </c>
      <c r="D55" s="56">
        <v>41568</v>
      </c>
      <c r="E55" s="82">
        <v>44561</v>
      </c>
      <c r="F55" s="56">
        <v>41568</v>
      </c>
      <c r="G55" s="90"/>
      <c r="H55" s="83" t="s">
        <v>9</v>
      </c>
      <c r="I55" s="58">
        <v>339917.6</v>
      </c>
      <c r="J55" s="58">
        <v>339917.538</v>
      </c>
      <c r="K55" s="39">
        <v>99.999981760285436</v>
      </c>
      <c r="L55" s="95"/>
      <c r="M55" s="75"/>
      <c r="N55" s="46"/>
      <c r="O55" s="46"/>
      <c r="P55" s="46"/>
      <c r="Q55" s="46"/>
      <c r="R55" s="46"/>
      <c r="S55" s="46"/>
      <c r="T55" s="46"/>
      <c r="U55" s="46"/>
      <c r="V55" s="46"/>
    </row>
    <row r="56" spans="1:22" s="28" customFormat="1" ht="68.25" customHeight="1">
      <c r="A56" s="83" t="s">
        <v>68</v>
      </c>
      <c r="B56" s="59" t="s">
        <v>110</v>
      </c>
      <c r="C56" s="121"/>
      <c r="D56" s="56">
        <v>43475</v>
      </c>
      <c r="E56" s="56">
        <v>43830</v>
      </c>
      <c r="F56" s="56">
        <v>43475</v>
      </c>
      <c r="G56" s="90">
        <v>43507</v>
      </c>
      <c r="H56" s="83" t="s">
        <v>9</v>
      </c>
      <c r="I56" s="58">
        <v>98.7</v>
      </c>
      <c r="J56" s="79">
        <v>98.668999999999997</v>
      </c>
      <c r="K56" s="39">
        <v>99.96859169199594</v>
      </c>
      <c r="L56" s="60" t="s">
        <v>111</v>
      </c>
      <c r="M56" s="87" t="s">
        <v>203</v>
      </c>
      <c r="N56" s="46"/>
      <c r="O56" s="46"/>
      <c r="P56" s="46"/>
      <c r="Q56" s="46"/>
      <c r="R56" s="46"/>
      <c r="S56" s="46"/>
      <c r="T56" s="46"/>
      <c r="U56" s="46"/>
      <c r="V56" s="46"/>
    </row>
    <row r="57" spans="1:22" s="28" customFormat="1" ht="40.5" customHeight="1">
      <c r="A57" s="83" t="s">
        <v>112</v>
      </c>
      <c r="B57" s="59" t="s">
        <v>113</v>
      </c>
      <c r="C57" s="121"/>
      <c r="D57" s="56">
        <v>43475</v>
      </c>
      <c r="E57" s="56">
        <v>43830</v>
      </c>
      <c r="F57" s="56">
        <v>43475</v>
      </c>
      <c r="G57" s="90">
        <v>43553</v>
      </c>
      <c r="H57" s="83" t="s">
        <v>9</v>
      </c>
      <c r="I57" s="58">
        <v>68.900000000000006</v>
      </c>
      <c r="J57" s="79">
        <v>68.869</v>
      </c>
      <c r="K57" s="39">
        <v>99.955007256894049</v>
      </c>
      <c r="L57" s="60" t="s">
        <v>114</v>
      </c>
      <c r="M57" s="87" t="s">
        <v>203</v>
      </c>
      <c r="N57" s="46"/>
      <c r="O57" s="46"/>
      <c r="P57" s="46"/>
      <c r="Q57" s="46"/>
      <c r="R57" s="46"/>
      <c r="S57" s="46"/>
      <c r="T57" s="46"/>
      <c r="U57" s="46"/>
      <c r="V57" s="46"/>
    </row>
    <row r="58" spans="1:22" s="28" customFormat="1" ht="62.25" customHeight="1">
      <c r="A58" s="83" t="s">
        <v>84</v>
      </c>
      <c r="B58" s="59" t="s">
        <v>85</v>
      </c>
      <c r="C58" s="121"/>
      <c r="D58" s="56">
        <v>43475</v>
      </c>
      <c r="E58" s="56">
        <v>44561</v>
      </c>
      <c r="F58" s="56">
        <v>43475</v>
      </c>
      <c r="G58" s="90"/>
      <c r="H58" s="83" t="s">
        <v>9</v>
      </c>
      <c r="I58" s="58">
        <v>339750</v>
      </c>
      <c r="J58" s="58">
        <v>339750</v>
      </c>
      <c r="K58" s="39">
        <v>100</v>
      </c>
      <c r="L58" s="95" t="s">
        <v>197</v>
      </c>
      <c r="M58" s="87" t="s">
        <v>203</v>
      </c>
      <c r="N58" s="46"/>
      <c r="O58" s="46"/>
      <c r="P58" s="46"/>
      <c r="Q58" s="46"/>
      <c r="R58" s="46"/>
      <c r="S58" s="46"/>
      <c r="T58" s="46"/>
      <c r="U58" s="46"/>
      <c r="V58" s="46"/>
    </row>
    <row r="59" spans="1:22" s="28" customFormat="1" ht="57.75" customHeight="1">
      <c r="A59" s="91" t="s">
        <v>87</v>
      </c>
      <c r="B59" s="49" t="s">
        <v>69</v>
      </c>
      <c r="C59" s="121" t="s">
        <v>67</v>
      </c>
      <c r="D59" s="61">
        <v>42871</v>
      </c>
      <c r="E59" s="61">
        <v>43768</v>
      </c>
      <c r="F59" s="61">
        <v>42871</v>
      </c>
      <c r="G59" s="61">
        <v>43738</v>
      </c>
      <c r="H59" s="95" t="s">
        <v>9</v>
      </c>
      <c r="I59" s="39">
        <v>67767.399999999994</v>
      </c>
      <c r="J59" s="39">
        <v>67767.374859999996</v>
      </c>
      <c r="K59" s="39">
        <v>99.999962902516543</v>
      </c>
      <c r="L59" s="80"/>
      <c r="M59" s="75"/>
      <c r="N59" s="46"/>
      <c r="O59" s="46"/>
      <c r="P59" s="46"/>
      <c r="Q59" s="46"/>
      <c r="R59" s="46"/>
      <c r="S59" s="46"/>
      <c r="T59" s="46"/>
      <c r="U59" s="46"/>
      <c r="V59" s="46"/>
    </row>
    <row r="60" spans="1:22" s="28" customFormat="1" ht="66.75" customHeight="1">
      <c r="A60" s="91" t="s">
        <v>52</v>
      </c>
      <c r="B60" s="93" t="s">
        <v>70</v>
      </c>
      <c r="C60" s="121"/>
      <c r="D60" s="61">
        <v>43270</v>
      </c>
      <c r="E60" s="61">
        <v>43768</v>
      </c>
      <c r="F60" s="61">
        <v>43270</v>
      </c>
      <c r="G60" s="61">
        <v>43738</v>
      </c>
      <c r="H60" s="95" t="s">
        <v>9</v>
      </c>
      <c r="I60" s="39">
        <v>67767.399999999994</v>
      </c>
      <c r="J60" s="79">
        <v>67767.374859999996</v>
      </c>
      <c r="K60" s="39">
        <v>99.999962902516543</v>
      </c>
      <c r="L60" s="95" t="s">
        <v>149</v>
      </c>
      <c r="M60" s="87" t="s">
        <v>203</v>
      </c>
      <c r="N60" s="46"/>
      <c r="O60" s="46"/>
      <c r="P60" s="46"/>
      <c r="Q60" s="46"/>
      <c r="R60" s="46"/>
      <c r="S60" s="46"/>
      <c r="T60" s="46"/>
      <c r="U60" s="46"/>
      <c r="V60" s="46"/>
    </row>
    <row r="61" spans="1:22" s="28" customFormat="1" ht="117" customHeight="1">
      <c r="A61" s="83" t="s">
        <v>88</v>
      </c>
      <c r="B61" s="59" t="s">
        <v>89</v>
      </c>
      <c r="C61" s="121" t="s">
        <v>67</v>
      </c>
      <c r="D61" s="56">
        <v>42926</v>
      </c>
      <c r="E61" s="56">
        <v>45657</v>
      </c>
      <c r="F61" s="56">
        <v>42927</v>
      </c>
      <c r="G61" s="90"/>
      <c r="H61" s="83" t="s">
        <v>9</v>
      </c>
      <c r="I61" s="58">
        <v>5687.2</v>
      </c>
      <c r="J61" s="58">
        <v>0</v>
      </c>
      <c r="K61" s="39">
        <v>0</v>
      </c>
      <c r="L61" s="95"/>
      <c r="M61" s="75"/>
      <c r="N61" s="46"/>
      <c r="O61" s="46"/>
      <c r="P61" s="46"/>
      <c r="Q61" s="46"/>
      <c r="R61" s="46"/>
      <c r="S61" s="46"/>
      <c r="T61" s="46"/>
      <c r="U61" s="46"/>
      <c r="V61" s="46"/>
    </row>
    <row r="62" spans="1:22" s="28" customFormat="1" ht="42.75" customHeight="1" outlineLevel="1">
      <c r="A62" s="83" t="s">
        <v>150</v>
      </c>
      <c r="B62" s="59" t="s">
        <v>37</v>
      </c>
      <c r="C62" s="121"/>
      <c r="D62" s="56">
        <v>43475</v>
      </c>
      <c r="E62" s="56">
        <v>43830</v>
      </c>
      <c r="F62" s="56">
        <v>43475</v>
      </c>
      <c r="G62" s="90"/>
      <c r="H62" s="83" t="s">
        <v>9</v>
      </c>
      <c r="I62" s="58">
        <v>5687.2</v>
      </c>
      <c r="J62" s="79">
        <v>0</v>
      </c>
      <c r="K62" s="39">
        <v>0</v>
      </c>
      <c r="L62" s="95" t="s">
        <v>198</v>
      </c>
      <c r="M62" s="85" t="s">
        <v>204</v>
      </c>
      <c r="N62" s="46"/>
      <c r="O62" s="46"/>
      <c r="P62" s="46"/>
      <c r="Q62" s="46"/>
      <c r="R62" s="46"/>
      <c r="S62" s="46"/>
      <c r="T62" s="46"/>
      <c r="U62" s="46"/>
      <c r="V62" s="46"/>
    </row>
    <row r="63" spans="1:22" s="28" customFormat="1" ht="114.75" outlineLevel="1">
      <c r="A63" s="92" t="s">
        <v>55</v>
      </c>
      <c r="B63" s="93" t="s">
        <v>38</v>
      </c>
      <c r="C63" s="85" t="s">
        <v>67</v>
      </c>
      <c r="D63" s="61">
        <v>43466</v>
      </c>
      <c r="E63" s="61">
        <v>43830</v>
      </c>
      <c r="F63" s="61">
        <v>43466</v>
      </c>
      <c r="G63" s="61">
        <v>43830</v>
      </c>
      <c r="H63" s="95" t="s">
        <v>9</v>
      </c>
      <c r="I63" s="52">
        <v>167212.4</v>
      </c>
      <c r="J63" s="79">
        <v>160387.96</v>
      </c>
      <c r="K63" s="39">
        <v>95.918699809344275</v>
      </c>
      <c r="L63" s="95" t="s">
        <v>199</v>
      </c>
      <c r="M63" s="87" t="s">
        <v>203</v>
      </c>
      <c r="N63" s="46"/>
      <c r="O63" s="46"/>
      <c r="P63" s="46"/>
      <c r="Q63" s="46"/>
      <c r="R63" s="46"/>
      <c r="S63" s="46"/>
      <c r="T63" s="46"/>
      <c r="U63" s="46"/>
      <c r="V63" s="46"/>
    </row>
    <row r="64" spans="1:22" s="28" customFormat="1" ht="125.25" customHeight="1" outlineLevel="1">
      <c r="A64" s="92" t="s">
        <v>56</v>
      </c>
      <c r="B64" s="95" t="s">
        <v>39</v>
      </c>
      <c r="C64" s="85" t="s">
        <v>67</v>
      </c>
      <c r="D64" s="61">
        <v>43466</v>
      </c>
      <c r="E64" s="61">
        <v>43830</v>
      </c>
      <c r="F64" s="61">
        <v>43466</v>
      </c>
      <c r="G64" s="61">
        <v>43830</v>
      </c>
      <c r="H64" s="88" t="s">
        <v>9</v>
      </c>
      <c r="I64" s="79">
        <v>1681979.47</v>
      </c>
      <c r="J64" s="79">
        <v>1601034.39</v>
      </c>
      <c r="K64" s="79">
        <v>95.187510820212324</v>
      </c>
      <c r="L64" s="49" t="s">
        <v>151</v>
      </c>
      <c r="M64" s="87" t="s">
        <v>203</v>
      </c>
      <c r="N64" s="46"/>
      <c r="O64" s="46"/>
      <c r="P64" s="46"/>
      <c r="Q64" s="46"/>
      <c r="R64" s="46"/>
      <c r="S64" s="46"/>
      <c r="T64" s="46"/>
      <c r="U64" s="46"/>
      <c r="V64" s="46"/>
    </row>
    <row r="65" spans="1:22" s="28" customFormat="1" ht="125.25" customHeight="1" outlineLevel="1">
      <c r="A65" s="92" t="s">
        <v>57</v>
      </c>
      <c r="B65" s="95" t="s">
        <v>152</v>
      </c>
      <c r="C65" s="85" t="s">
        <v>67</v>
      </c>
      <c r="D65" s="61">
        <v>43253</v>
      </c>
      <c r="E65" s="61">
        <v>43830</v>
      </c>
      <c r="F65" s="61">
        <v>43253</v>
      </c>
      <c r="G65" s="61">
        <v>43830</v>
      </c>
      <c r="H65" s="88" t="s">
        <v>9</v>
      </c>
      <c r="I65" s="79">
        <v>10949.1</v>
      </c>
      <c r="J65" s="79">
        <v>10491.68635</v>
      </c>
      <c r="K65" s="79">
        <v>95.822363025271486</v>
      </c>
      <c r="L65" s="49" t="s">
        <v>153</v>
      </c>
      <c r="M65" s="87" t="s">
        <v>203</v>
      </c>
      <c r="N65" s="46"/>
      <c r="O65" s="46"/>
      <c r="P65" s="46"/>
      <c r="Q65" s="46"/>
      <c r="R65" s="46"/>
      <c r="S65" s="46"/>
      <c r="T65" s="46"/>
      <c r="U65" s="46"/>
      <c r="V65" s="46"/>
    </row>
    <row r="66" spans="1:22" s="28" customFormat="1" ht="84.75" customHeight="1" outlineLevel="1">
      <c r="A66" s="154" t="s">
        <v>90</v>
      </c>
      <c r="B66" s="122" t="s">
        <v>58</v>
      </c>
      <c r="C66" s="121" t="s">
        <v>67</v>
      </c>
      <c r="D66" s="123">
        <v>43466</v>
      </c>
      <c r="E66" s="123">
        <v>43830</v>
      </c>
      <c r="F66" s="123">
        <v>43466</v>
      </c>
      <c r="G66" s="123">
        <v>43830</v>
      </c>
      <c r="H66" s="88" t="s">
        <v>20</v>
      </c>
      <c r="I66" s="52">
        <v>1242975.3800000001</v>
      </c>
      <c r="J66" s="52">
        <v>1200582.70172</v>
      </c>
      <c r="K66" s="39">
        <v>96.589419310944024</v>
      </c>
      <c r="L66" s="129" t="s">
        <v>154</v>
      </c>
      <c r="M66" s="159" t="s">
        <v>203</v>
      </c>
      <c r="N66" s="46"/>
      <c r="O66" s="46"/>
      <c r="P66" s="46"/>
      <c r="Q66" s="46"/>
      <c r="R66" s="46"/>
      <c r="S66" s="46"/>
      <c r="T66" s="46"/>
      <c r="U66" s="46"/>
      <c r="V66" s="46"/>
    </row>
    <row r="67" spans="1:22" s="28" customFormat="1" ht="30" customHeight="1" outlineLevel="1">
      <c r="A67" s="154"/>
      <c r="B67" s="122"/>
      <c r="C67" s="121"/>
      <c r="D67" s="124"/>
      <c r="E67" s="124"/>
      <c r="F67" s="124"/>
      <c r="G67" s="124"/>
      <c r="H67" s="88" t="s">
        <v>9</v>
      </c>
      <c r="I67" s="52">
        <v>1165707.54</v>
      </c>
      <c r="J67" s="79">
        <v>1124062.94829</v>
      </c>
      <c r="K67" s="39">
        <v>96.427526606716469</v>
      </c>
      <c r="L67" s="122"/>
      <c r="M67" s="110"/>
      <c r="N67" s="46"/>
      <c r="O67" s="46"/>
      <c r="P67" s="46"/>
      <c r="Q67" s="46"/>
      <c r="R67" s="46"/>
      <c r="S67" s="46"/>
      <c r="T67" s="46"/>
      <c r="U67" s="46"/>
      <c r="V67" s="46"/>
    </row>
    <row r="68" spans="1:22" s="28" customFormat="1" ht="25.5" customHeight="1" outlineLevel="1">
      <c r="A68" s="154"/>
      <c r="B68" s="122"/>
      <c r="C68" s="121"/>
      <c r="D68" s="125"/>
      <c r="E68" s="125"/>
      <c r="F68" s="125"/>
      <c r="G68" s="125"/>
      <c r="H68" s="88" t="s">
        <v>8</v>
      </c>
      <c r="I68" s="52">
        <v>77267.839999999997</v>
      </c>
      <c r="J68" s="79">
        <v>76519.753429999997</v>
      </c>
      <c r="K68" s="39">
        <v>99.031826734123797</v>
      </c>
      <c r="L68" s="122"/>
      <c r="M68" s="111"/>
      <c r="N68" s="46"/>
      <c r="O68" s="46"/>
      <c r="P68" s="46"/>
      <c r="Q68" s="46"/>
      <c r="R68" s="46"/>
      <c r="S68" s="46"/>
      <c r="T68" s="46"/>
      <c r="U68" s="46"/>
      <c r="V68" s="46"/>
    </row>
    <row r="69" spans="1:22" s="28" customFormat="1" ht="85.5" customHeight="1" outlineLevel="1">
      <c r="A69" s="154" t="s">
        <v>155</v>
      </c>
      <c r="B69" s="122" t="s">
        <v>220</v>
      </c>
      <c r="C69" s="121" t="s">
        <v>67</v>
      </c>
      <c r="D69" s="123">
        <v>43466</v>
      </c>
      <c r="E69" s="123">
        <v>43830</v>
      </c>
      <c r="F69" s="123">
        <v>43466</v>
      </c>
      <c r="G69" s="123">
        <v>43830</v>
      </c>
      <c r="H69" s="88" t="s">
        <v>20</v>
      </c>
      <c r="I69" s="52">
        <v>182087.41</v>
      </c>
      <c r="J69" s="52">
        <v>181722.212</v>
      </c>
      <c r="K69" s="39">
        <v>99.799438083061304</v>
      </c>
      <c r="L69" s="122" t="s">
        <v>154</v>
      </c>
      <c r="M69" s="159" t="s">
        <v>203</v>
      </c>
      <c r="N69" s="46"/>
      <c r="O69" s="46"/>
      <c r="P69" s="46"/>
      <c r="Q69" s="46"/>
      <c r="R69" s="46"/>
      <c r="S69" s="46"/>
      <c r="T69" s="46"/>
      <c r="U69" s="46"/>
      <c r="V69" s="46"/>
    </row>
    <row r="70" spans="1:22" s="28" customFormat="1" ht="26.25" customHeight="1" outlineLevel="1">
      <c r="A70" s="154"/>
      <c r="B70" s="122"/>
      <c r="C70" s="121"/>
      <c r="D70" s="124"/>
      <c r="E70" s="124"/>
      <c r="F70" s="124"/>
      <c r="G70" s="124"/>
      <c r="H70" s="88" t="s">
        <v>9</v>
      </c>
      <c r="I70" s="58">
        <v>181063</v>
      </c>
      <c r="J70" s="79">
        <v>180726.04699999999</v>
      </c>
      <c r="K70" s="39">
        <v>99.813902895677188</v>
      </c>
      <c r="L70" s="122"/>
      <c r="M70" s="110"/>
      <c r="N70" s="46"/>
      <c r="O70" s="46"/>
      <c r="P70" s="46"/>
      <c r="Q70" s="46"/>
      <c r="R70" s="46"/>
      <c r="S70" s="46"/>
      <c r="T70" s="46"/>
      <c r="U70" s="46"/>
      <c r="V70" s="46"/>
    </row>
    <row r="71" spans="1:22" s="28" customFormat="1" ht="24.75" customHeight="1" outlineLevel="1">
      <c r="A71" s="154"/>
      <c r="B71" s="122"/>
      <c r="C71" s="121"/>
      <c r="D71" s="125"/>
      <c r="E71" s="125"/>
      <c r="F71" s="125"/>
      <c r="G71" s="125"/>
      <c r="H71" s="88" t="s">
        <v>8</v>
      </c>
      <c r="I71" s="52">
        <v>1024.4100000000001</v>
      </c>
      <c r="J71" s="79">
        <v>996.16499999999996</v>
      </c>
      <c r="K71" s="39">
        <v>97.2428031745102</v>
      </c>
      <c r="L71" s="122"/>
      <c r="M71" s="111"/>
      <c r="N71" s="46"/>
      <c r="O71" s="46"/>
      <c r="P71" s="46"/>
      <c r="Q71" s="46"/>
      <c r="R71" s="46"/>
      <c r="S71" s="46"/>
      <c r="T71" s="46"/>
      <c r="U71" s="46"/>
      <c r="V71" s="46"/>
    </row>
    <row r="72" spans="1:22" s="28" customFormat="1" ht="120.75" customHeight="1" outlineLevel="1">
      <c r="A72" s="91" t="s">
        <v>59</v>
      </c>
      <c r="B72" s="80" t="s">
        <v>40</v>
      </c>
      <c r="C72" s="85" t="s">
        <v>67</v>
      </c>
      <c r="D72" s="61">
        <v>43466</v>
      </c>
      <c r="E72" s="61">
        <v>43830</v>
      </c>
      <c r="F72" s="61">
        <v>43466</v>
      </c>
      <c r="G72" s="61">
        <v>43830</v>
      </c>
      <c r="H72" s="88" t="s">
        <v>9</v>
      </c>
      <c r="I72" s="52">
        <v>72967.100000000006</v>
      </c>
      <c r="J72" s="79">
        <v>71629.8</v>
      </c>
      <c r="K72" s="39">
        <v>98.167267741214843</v>
      </c>
      <c r="L72" s="81"/>
      <c r="M72" s="75"/>
      <c r="N72" s="46"/>
      <c r="O72" s="46"/>
      <c r="P72" s="46"/>
      <c r="Q72" s="46"/>
      <c r="R72" s="46"/>
      <c r="S72" s="46"/>
      <c r="T72" s="46"/>
      <c r="U72" s="46"/>
      <c r="V72" s="46"/>
    </row>
    <row r="73" spans="1:22" s="28" customFormat="1" ht="159" customHeight="1" outlineLevel="1">
      <c r="A73" s="91" t="s">
        <v>60</v>
      </c>
      <c r="B73" s="80" t="s">
        <v>42</v>
      </c>
      <c r="C73" s="85" t="s">
        <v>67</v>
      </c>
      <c r="D73" s="61">
        <v>43466</v>
      </c>
      <c r="E73" s="61">
        <v>43830</v>
      </c>
      <c r="F73" s="61">
        <v>43466</v>
      </c>
      <c r="G73" s="61">
        <v>43830</v>
      </c>
      <c r="H73" s="88" t="s">
        <v>9</v>
      </c>
      <c r="I73" s="52">
        <v>72967.100000000006</v>
      </c>
      <c r="J73" s="79">
        <v>71629.8</v>
      </c>
      <c r="K73" s="39">
        <v>98.167267741214843</v>
      </c>
      <c r="L73" s="80" t="s">
        <v>156</v>
      </c>
      <c r="M73" s="78" t="s">
        <v>203</v>
      </c>
      <c r="N73" s="46"/>
      <c r="O73" s="46"/>
      <c r="P73" s="46"/>
      <c r="Q73" s="46"/>
      <c r="R73" s="46"/>
      <c r="S73" s="46"/>
      <c r="T73" s="46"/>
      <c r="U73" s="46"/>
      <c r="V73" s="46"/>
    </row>
    <row r="74" spans="1:22" s="28" customFormat="1" ht="93.75" customHeight="1">
      <c r="A74" s="89" t="s">
        <v>24</v>
      </c>
      <c r="B74" s="88" t="s">
        <v>25</v>
      </c>
      <c r="C74" s="85" t="s">
        <v>6</v>
      </c>
      <c r="D74" s="89">
        <v>43466</v>
      </c>
      <c r="E74" s="89">
        <v>43830</v>
      </c>
      <c r="F74" s="89">
        <v>43466</v>
      </c>
      <c r="G74" s="89">
        <v>43830</v>
      </c>
      <c r="H74" s="78" t="s">
        <v>9</v>
      </c>
      <c r="I74" s="79">
        <f>I75+I76</f>
        <v>104518.89</v>
      </c>
      <c r="J74" s="79">
        <f>J75+J76</f>
        <v>104518.98</v>
      </c>
      <c r="K74" s="79">
        <f t="shared" ref="K74:K79" si="4">J74/I74*100</f>
        <v>100.0000861088364</v>
      </c>
      <c r="L74" s="80" t="s">
        <v>65</v>
      </c>
      <c r="M74" s="78"/>
      <c r="N74" s="29"/>
      <c r="O74" s="29"/>
      <c r="P74" s="29"/>
      <c r="Q74" s="29"/>
      <c r="R74" s="29"/>
      <c r="S74" s="29"/>
      <c r="T74" s="29"/>
      <c r="U74" s="29"/>
      <c r="V74" s="29"/>
    </row>
    <row r="75" spans="1:22" s="28" customFormat="1" ht="102">
      <c r="A75" s="89" t="s">
        <v>26</v>
      </c>
      <c r="B75" s="88" t="s">
        <v>27</v>
      </c>
      <c r="C75" s="85" t="s">
        <v>6</v>
      </c>
      <c r="D75" s="89">
        <v>43466</v>
      </c>
      <c r="E75" s="89">
        <v>43830</v>
      </c>
      <c r="F75" s="89">
        <v>43466</v>
      </c>
      <c r="G75" s="89">
        <v>43830</v>
      </c>
      <c r="H75" s="78" t="s">
        <v>9</v>
      </c>
      <c r="I75" s="79">
        <v>100000</v>
      </c>
      <c r="J75" s="79">
        <v>100000</v>
      </c>
      <c r="K75" s="79">
        <f t="shared" si="4"/>
        <v>100</v>
      </c>
      <c r="L75" s="80" t="s">
        <v>65</v>
      </c>
      <c r="M75" s="78" t="s">
        <v>203</v>
      </c>
      <c r="N75" s="29"/>
      <c r="O75" s="29"/>
      <c r="P75" s="29"/>
      <c r="Q75" s="29"/>
      <c r="R75" s="29"/>
      <c r="S75" s="29"/>
      <c r="T75" s="29"/>
      <c r="U75" s="29"/>
      <c r="V75" s="29"/>
    </row>
    <row r="76" spans="1:22" s="45" customFormat="1" ht="89.25">
      <c r="A76" s="103" t="s">
        <v>209</v>
      </c>
      <c r="B76" s="102" t="s">
        <v>73</v>
      </c>
      <c r="C76" s="101" t="s">
        <v>6</v>
      </c>
      <c r="D76" s="103">
        <v>43466</v>
      </c>
      <c r="E76" s="103">
        <v>43830</v>
      </c>
      <c r="F76" s="103">
        <v>43466</v>
      </c>
      <c r="G76" s="103">
        <v>43830</v>
      </c>
      <c r="H76" s="99" t="s">
        <v>9</v>
      </c>
      <c r="I76" s="104">
        <v>4518.8900000000003</v>
      </c>
      <c r="J76" s="104">
        <v>4518.9799999999996</v>
      </c>
      <c r="K76" s="100">
        <f t="shared" si="4"/>
        <v>100.00199163953978</v>
      </c>
      <c r="L76" s="105" t="s">
        <v>75</v>
      </c>
      <c r="M76" s="99" t="s">
        <v>203</v>
      </c>
      <c r="N76" s="46"/>
      <c r="O76" s="46"/>
      <c r="P76" s="46"/>
      <c r="Q76" s="46"/>
      <c r="R76" s="46"/>
      <c r="S76" s="46"/>
      <c r="T76" s="46"/>
      <c r="U76" s="46"/>
      <c r="V76" s="46"/>
    </row>
    <row r="77" spans="1:22" s="28" customFormat="1" ht="89.25">
      <c r="A77" s="98" t="s">
        <v>28</v>
      </c>
      <c r="B77" s="88" t="s">
        <v>29</v>
      </c>
      <c r="C77" s="85" t="s">
        <v>6</v>
      </c>
      <c r="D77" s="89">
        <v>43466</v>
      </c>
      <c r="E77" s="89">
        <v>43830</v>
      </c>
      <c r="F77" s="89">
        <v>43466</v>
      </c>
      <c r="G77" s="89">
        <v>43830</v>
      </c>
      <c r="H77" s="78" t="s">
        <v>9</v>
      </c>
      <c r="I77" s="79">
        <f>I78+I79</f>
        <v>230859.14</v>
      </c>
      <c r="J77" s="79">
        <f>J78+J79</f>
        <v>228954.96999999997</v>
      </c>
      <c r="K77" s="79">
        <f t="shared" si="4"/>
        <v>99.175181021639418</v>
      </c>
      <c r="L77" s="80" t="s">
        <v>30</v>
      </c>
      <c r="M77" s="78"/>
      <c r="N77" s="29"/>
      <c r="O77" s="29"/>
      <c r="P77" s="29"/>
      <c r="Q77" s="29"/>
      <c r="R77" s="29"/>
      <c r="S77" s="29"/>
      <c r="T77" s="29"/>
      <c r="U77" s="29"/>
      <c r="V77" s="29"/>
    </row>
    <row r="78" spans="1:22" s="28" customFormat="1" ht="135" customHeight="1">
      <c r="A78" s="87" t="s">
        <v>31</v>
      </c>
      <c r="B78" s="81" t="s">
        <v>32</v>
      </c>
      <c r="C78" s="85" t="s">
        <v>6</v>
      </c>
      <c r="D78" s="89">
        <v>43466</v>
      </c>
      <c r="E78" s="89">
        <v>43830</v>
      </c>
      <c r="F78" s="89">
        <v>43466</v>
      </c>
      <c r="G78" s="89">
        <v>43830</v>
      </c>
      <c r="H78" s="78" t="s">
        <v>9</v>
      </c>
      <c r="I78" s="79">
        <v>211975.63</v>
      </c>
      <c r="J78" s="79">
        <v>210071.58</v>
      </c>
      <c r="K78" s="79">
        <f t="shared" si="4"/>
        <v>99.101759952311482</v>
      </c>
      <c r="L78" s="80" t="s">
        <v>30</v>
      </c>
      <c r="M78" s="78" t="s">
        <v>203</v>
      </c>
      <c r="N78" s="29"/>
      <c r="O78" s="29"/>
      <c r="P78" s="29"/>
      <c r="Q78" s="29"/>
      <c r="R78" s="29"/>
      <c r="S78" s="29"/>
      <c r="T78" s="29"/>
      <c r="U78" s="29"/>
      <c r="V78" s="29"/>
    </row>
    <row r="79" spans="1:22" s="28" customFormat="1" ht="100.5" customHeight="1">
      <c r="A79" s="85" t="s">
        <v>72</v>
      </c>
      <c r="B79" s="80" t="s">
        <v>73</v>
      </c>
      <c r="C79" s="85" t="s">
        <v>74</v>
      </c>
      <c r="D79" s="90">
        <v>43466</v>
      </c>
      <c r="E79" s="90">
        <v>43830</v>
      </c>
      <c r="F79" s="89">
        <v>43466</v>
      </c>
      <c r="G79" s="89">
        <v>43830</v>
      </c>
      <c r="H79" s="78" t="s">
        <v>9</v>
      </c>
      <c r="I79" s="79">
        <v>18883.509999999998</v>
      </c>
      <c r="J79" s="79">
        <v>18883.39</v>
      </c>
      <c r="K79" s="79">
        <f t="shared" si="4"/>
        <v>99.999364524921489</v>
      </c>
      <c r="L79" s="80" t="s">
        <v>75</v>
      </c>
      <c r="M79" s="78" t="s">
        <v>203</v>
      </c>
      <c r="N79" s="29"/>
      <c r="O79" s="29"/>
      <c r="P79" s="29"/>
      <c r="Q79" s="29"/>
      <c r="R79" s="29"/>
      <c r="S79" s="29"/>
      <c r="T79" s="29"/>
      <c r="U79" s="29"/>
      <c r="V79" s="29"/>
    </row>
    <row r="80" spans="1:22" s="28" customFormat="1" ht="24.75" customHeight="1">
      <c r="A80" s="153" t="s">
        <v>11</v>
      </c>
      <c r="B80" s="126" t="s">
        <v>12</v>
      </c>
      <c r="C80" s="121" t="s">
        <v>6</v>
      </c>
      <c r="D80" s="128">
        <v>43466</v>
      </c>
      <c r="E80" s="128">
        <v>43830</v>
      </c>
      <c r="F80" s="128">
        <v>43466</v>
      </c>
      <c r="G80" s="128">
        <v>43830</v>
      </c>
      <c r="H80" s="140" t="s">
        <v>7</v>
      </c>
      <c r="I80" s="141">
        <f>I82+I83+I84</f>
        <v>144344</v>
      </c>
      <c r="J80" s="141">
        <f>J82+J83+J84</f>
        <v>155496.32000000001</v>
      </c>
      <c r="K80" s="141">
        <f t="shared" ref="K80:K87" si="5">J80/I80*100</f>
        <v>107.72620961037522</v>
      </c>
      <c r="L80" s="122" t="s">
        <v>13</v>
      </c>
      <c r="M80" s="182"/>
      <c r="N80" s="29"/>
      <c r="O80" s="29"/>
      <c r="P80" s="29"/>
      <c r="Q80" s="29"/>
      <c r="R80" s="29"/>
      <c r="S80" s="29"/>
      <c r="T80" s="29"/>
      <c r="U80" s="29"/>
      <c r="V80" s="29"/>
    </row>
    <row r="81" spans="1:22" s="28" customFormat="1" ht="27" customHeight="1">
      <c r="A81" s="153"/>
      <c r="B81" s="126"/>
      <c r="C81" s="121"/>
      <c r="D81" s="128"/>
      <c r="E81" s="128"/>
      <c r="F81" s="128"/>
      <c r="G81" s="128"/>
      <c r="H81" s="140"/>
      <c r="I81" s="141"/>
      <c r="J81" s="141"/>
      <c r="K81" s="141"/>
      <c r="L81" s="122"/>
      <c r="M81" s="183"/>
      <c r="N81" s="29"/>
      <c r="O81" s="29"/>
      <c r="P81" s="29"/>
      <c r="Q81" s="29"/>
      <c r="R81" s="29"/>
      <c r="S81" s="29"/>
      <c r="T81" s="29"/>
      <c r="U81" s="29"/>
      <c r="V81" s="29"/>
    </row>
    <row r="82" spans="1:22" s="28" customFormat="1" ht="23.25" customHeight="1">
      <c r="A82" s="153"/>
      <c r="B82" s="126"/>
      <c r="C82" s="121"/>
      <c r="D82" s="128"/>
      <c r="E82" s="128"/>
      <c r="F82" s="128"/>
      <c r="G82" s="128"/>
      <c r="H82" s="78" t="s">
        <v>9</v>
      </c>
      <c r="I82" s="79">
        <f>I85+I88</f>
        <v>128880.1</v>
      </c>
      <c r="J82" s="79">
        <f>J85+J88</f>
        <v>126658.32</v>
      </c>
      <c r="K82" s="79">
        <f t="shared" ref="K82" si="6">K85</f>
        <v>97.959702452015804</v>
      </c>
      <c r="L82" s="122"/>
      <c r="M82" s="183"/>
      <c r="N82" s="29"/>
      <c r="O82" s="29"/>
      <c r="P82" s="29"/>
      <c r="Q82" s="29"/>
      <c r="R82" s="29"/>
      <c r="S82" s="29"/>
      <c r="T82" s="29"/>
      <c r="U82" s="29"/>
      <c r="V82" s="29"/>
    </row>
    <row r="83" spans="1:22" s="28" customFormat="1" ht="19.5" customHeight="1">
      <c r="A83" s="153"/>
      <c r="B83" s="126"/>
      <c r="C83" s="121"/>
      <c r="D83" s="128"/>
      <c r="E83" s="128"/>
      <c r="F83" s="128"/>
      <c r="G83" s="128"/>
      <c r="H83" s="78" t="s">
        <v>14</v>
      </c>
      <c r="I83" s="79">
        <f>I87</f>
        <v>3030.4</v>
      </c>
      <c r="J83" s="79">
        <f>J87</f>
        <v>3030.4</v>
      </c>
      <c r="K83" s="79">
        <f t="shared" si="5"/>
        <v>100</v>
      </c>
      <c r="L83" s="122"/>
      <c r="M83" s="183"/>
      <c r="N83" s="29"/>
      <c r="O83" s="29"/>
      <c r="P83" s="29"/>
      <c r="Q83" s="29"/>
      <c r="R83" s="29"/>
      <c r="S83" s="29"/>
      <c r="T83" s="29"/>
      <c r="U83" s="29"/>
      <c r="V83" s="29"/>
    </row>
    <row r="84" spans="1:22" s="28" customFormat="1" ht="25.5">
      <c r="A84" s="153"/>
      <c r="B84" s="126"/>
      <c r="C84" s="121"/>
      <c r="D84" s="128"/>
      <c r="E84" s="128"/>
      <c r="F84" s="128"/>
      <c r="G84" s="128"/>
      <c r="H84" s="81" t="s">
        <v>15</v>
      </c>
      <c r="I84" s="79">
        <f>I86</f>
        <v>12433.5</v>
      </c>
      <c r="J84" s="79">
        <f>J86</f>
        <v>25807.599999999999</v>
      </c>
      <c r="K84" s="79">
        <f t="shared" si="5"/>
        <v>207.56504604495919</v>
      </c>
      <c r="L84" s="122"/>
      <c r="M84" s="184"/>
      <c r="N84" s="29"/>
      <c r="O84" s="29"/>
      <c r="P84" s="29"/>
      <c r="Q84" s="29"/>
      <c r="R84" s="29"/>
      <c r="S84" s="29"/>
      <c r="T84" s="29"/>
      <c r="U84" s="29"/>
      <c r="V84" s="29"/>
    </row>
    <row r="85" spans="1:22" ht="191.25">
      <c r="A85" s="87" t="s">
        <v>16</v>
      </c>
      <c r="B85" s="81" t="s">
        <v>18</v>
      </c>
      <c r="C85" s="85" t="s">
        <v>6</v>
      </c>
      <c r="D85" s="89">
        <v>43466</v>
      </c>
      <c r="E85" s="89">
        <v>43830</v>
      </c>
      <c r="F85" s="89">
        <v>43466</v>
      </c>
      <c r="G85" s="89">
        <v>43830</v>
      </c>
      <c r="H85" s="78" t="s">
        <v>9</v>
      </c>
      <c r="I85" s="79">
        <v>108890</v>
      </c>
      <c r="J85" s="79">
        <v>106668.32</v>
      </c>
      <c r="K85" s="79">
        <f t="shared" si="5"/>
        <v>97.959702452015804</v>
      </c>
      <c r="L85" s="62" t="s">
        <v>212</v>
      </c>
      <c r="M85" s="78" t="s">
        <v>203</v>
      </c>
    </row>
    <row r="86" spans="1:22" ht="108.75" customHeight="1">
      <c r="A86" s="87" t="s">
        <v>17</v>
      </c>
      <c r="B86" s="81" t="s">
        <v>19</v>
      </c>
      <c r="C86" s="85" t="s">
        <v>181</v>
      </c>
      <c r="D86" s="89">
        <v>43466</v>
      </c>
      <c r="E86" s="89">
        <v>43830</v>
      </c>
      <c r="F86" s="89">
        <v>43466</v>
      </c>
      <c r="G86" s="89">
        <v>43830</v>
      </c>
      <c r="H86" s="81" t="s">
        <v>15</v>
      </c>
      <c r="I86" s="79">
        <v>12433.5</v>
      </c>
      <c r="J86" s="79">
        <v>25807.599999999999</v>
      </c>
      <c r="K86" s="79">
        <f>J86/I86*100</f>
        <v>207.56504604495919</v>
      </c>
      <c r="L86" s="81" t="s">
        <v>196</v>
      </c>
      <c r="M86" s="78" t="s">
        <v>203</v>
      </c>
    </row>
    <row r="87" spans="1:22" ht="100.5" customHeight="1">
      <c r="A87" s="87" t="s">
        <v>61</v>
      </c>
      <c r="B87" s="81" t="s">
        <v>21</v>
      </c>
      <c r="C87" s="85" t="s">
        <v>182</v>
      </c>
      <c r="D87" s="89">
        <v>43466</v>
      </c>
      <c r="E87" s="89">
        <v>43830</v>
      </c>
      <c r="F87" s="89">
        <v>43466</v>
      </c>
      <c r="G87" s="89">
        <v>43830</v>
      </c>
      <c r="H87" s="78" t="s">
        <v>14</v>
      </c>
      <c r="I87" s="79">
        <v>3030.4</v>
      </c>
      <c r="J87" s="79">
        <v>3030.4</v>
      </c>
      <c r="K87" s="79">
        <f t="shared" si="5"/>
        <v>100</v>
      </c>
      <c r="L87" s="62" t="s">
        <v>62</v>
      </c>
      <c r="M87" s="78" t="s">
        <v>203</v>
      </c>
    </row>
    <row r="88" spans="1:22" s="10" customFormat="1" ht="119.25" customHeight="1">
      <c r="A88" s="92" t="s">
        <v>142</v>
      </c>
      <c r="B88" s="88" t="s">
        <v>71</v>
      </c>
      <c r="C88" s="85" t="s">
        <v>100</v>
      </c>
      <c r="D88" s="32">
        <v>43101</v>
      </c>
      <c r="E88" s="32">
        <v>43830</v>
      </c>
      <c r="F88" s="32">
        <v>43101</v>
      </c>
      <c r="G88" s="32">
        <v>43830</v>
      </c>
      <c r="H88" s="95" t="s">
        <v>9</v>
      </c>
      <c r="I88" s="40">
        <v>19990.099999999999</v>
      </c>
      <c r="J88" s="79">
        <v>19990</v>
      </c>
      <c r="K88" s="79">
        <f>J88/I88*100</f>
        <v>99.999499752377432</v>
      </c>
      <c r="L88" s="81" t="s">
        <v>205</v>
      </c>
      <c r="M88" s="87" t="s">
        <v>203</v>
      </c>
      <c r="N88" s="12"/>
      <c r="O88" s="12"/>
      <c r="P88" s="11"/>
      <c r="Q88" s="11"/>
      <c r="R88" s="11"/>
      <c r="S88" s="11"/>
      <c r="T88" s="11"/>
      <c r="U88" s="11"/>
      <c r="V88" s="13"/>
    </row>
    <row r="89" spans="1:22" s="10" customFormat="1" ht="22.5" customHeight="1">
      <c r="A89" s="159">
        <v>7</v>
      </c>
      <c r="B89" s="137" t="s">
        <v>47</v>
      </c>
      <c r="C89" s="137" t="s">
        <v>48</v>
      </c>
      <c r="D89" s="134">
        <v>43466</v>
      </c>
      <c r="E89" s="134">
        <v>43830</v>
      </c>
      <c r="F89" s="134">
        <v>43466</v>
      </c>
      <c r="G89" s="134">
        <v>43830</v>
      </c>
      <c r="H89" s="95" t="s">
        <v>20</v>
      </c>
      <c r="I89" s="40">
        <f>I90+I91</f>
        <v>20425.599999999999</v>
      </c>
      <c r="J89" s="79">
        <f>J90+J91</f>
        <v>20147.53</v>
      </c>
      <c r="K89" s="79">
        <f>J89/I89*100</f>
        <v>98.638620162932796</v>
      </c>
      <c r="L89" s="137" t="s">
        <v>49</v>
      </c>
      <c r="M89" s="97" t="s">
        <v>203</v>
      </c>
      <c r="N89" s="44"/>
      <c r="O89" s="44"/>
      <c r="P89" s="43"/>
      <c r="Q89" s="43"/>
      <c r="R89" s="43"/>
      <c r="S89" s="43"/>
      <c r="T89" s="43"/>
      <c r="U89" s="43"/>
      <c r="V89" s="13"/>
    </row>
    <row r="90" spans="1:22" s="10" customFormat="1" ht="18" customHeight="1">
      <c r="A90" s="110"/>
      <c r="B90" s="138"/>
      <c r="C90" s="138"/>
      <c r="D90" s="135"/>
      <c r="E90" s="135"/>
      <c r="F90" s="135"/>
      <c r="G90" s="135"/>
      <c r="H90" s="95" t="s">
        <v>34</v>
      </c>
      <c r="I90" s="40">
        <v>1019.3</v>
      </c>
      <c r="J90" s="79">
        <v>1019.3</v>
      </c>
      <c r="K90" s="79">
        <f>J90/I90*100</f>
        <v>100</v>
      </c>
      <c r="L90" s="138"/>
      <c r="M90" s="73"/>
      <c r="N90" s="44"/>
      <c r="O90" s="44"/>
      <c r="P90" s="43"/>
      <c r="Q90" s="43"/>
      <c r="R90" s="43"/>
      <c r="S90" s="43"/>
      <c r="T90" s="43"/>
      <c r="U90" s="43"/>
      <c r="V90" s="13"/>
    </row>
    <row r="91" spans="1:22" ht="45.75" customHeight="1">
      <c r="A91" s="111"/>
      <c r="B91" s="139"/>
      <c r="C91" s="139"/>
      <c r="D91" s="136"/>
      <c r="E91" s="136"/>
      <c r="F91" s="136"/>
      <c r="G91" s="136"/>
      <c r="H91" s="78" t="s">
        <v>9</v>
      </c>
      <c r="I91" s="79">
        <v>19406.3</v>
      </c>
      <c r="J91" s="79">
        <v>19128.23</v>
      </c>
      <c r="K91" s="79">
        <f>J91/I91*100</f>
        <v>98.56711480292482</v>
      </c>
      <c r="L91" s="139"/>
      <c r="M91" s="74"/>
    </row>
    <row r="92" spans="1:22" ht="98.25" customHeight="1">
      <c r="A92" s="85">
        <v>8</v>
      </c>
      <c r="B92" s="88" t="s">
        <v>43</v>
      </c>
      <c r="C92" s="85" t="s">
        <v>82</v>
      </c>
      <c r="D92" s="90">
        <v>43466</v>
      </c>
      <c r="E92" s="90">
        <v>43830</v>
      </c>
      <c r="F92" s="89">
        <v>43466</v>
      </c>
      <c r="G92" s="89">
        <v>43830</v>
      </c>
      <c r="H92" s="88" t="s">
        <v>10</v>
      </c>
      <c r="I92" s="79" t="s">
        <v>64</v>
      </c>
      <c r="J92" s="79" t="s">
        <v>64</v>
      </c>
      <c r="K92" s="79" t="s">
        <v>64</v>
      </c>
      <c r="L92" s="81" t="s">
        <v>44</v>
      </c>
      <c r="M92" s="87"/>
    </row>
    <row r="93" spans="1:22" ht="282.75" customHeight="1">
      <c r="A93" s="85" t="s">
        <v>45</v>
      </c>
      <c r="B93" s="81" t="s">
        <v>46</v>
      </c>
      <c r="C93" s="85" t="s">
        <v>82</v>
      </c>
      <c r="D93" s="90">
        <v>43466</v>
      </c>
      <c r="E93" s="90">
        <v>43830</v>
      </c>
      <c r="F93" s="89">
        <v>43466</v>
      </c>
      <c r="G93" s="89">
        <v>43830</v>
      </c>
      <c r="H93" s="33" t="s">
        <v>10</v>
      </c>
      <c r="I93" s="79" t="s">
        <v>64</v>
      </c>
      <c r="J93" s="79" t="s">
        <v>64</v>
      </c>
      <c r="K93" s="79" t="s">
        <v>64</v>
      </c>
      <c r="L93" s="81" t="s">
        <v>206</v>
      </c>
      <c r="M93" s="87" t="s">
        <v>203</v>
      </c>
    </row>
    <row r="94" spans="1:22" ht="29.45" customHeight="1">
      <c r="A94" s="163" t="s">
        <v>91</v>
      </c>
      <c r="B94" s="162" t="s">
        <v>200</v>
      </c>
      <c r="C94" s="121" t="s">
        <v>67</v>
      </c>
      <c r="D94" s="130">
        <v>43466</v>
      </c>
      <c r="E94" s="130">
        <v>43830</v>
      </c>
      <c r="F94" s="130">
        <v>43466</v>
      </c>
      <c r="G94" s="165"/>
      <c r="H94" s="83" t="s">
        <v>7</v>
      </c>
      <c r="I94" s="58">
        <v>2171700.5999999996</v>
      </c>
      <c r="J94" s="58">
        <v>2141072.0245699999</v>
      </c>
      <c r="K94" s="79">
        <v>98.589650183363219</v>
      </c>
      <c r="L94" s="131"/>
      <c r="M94" s="185"/>
    </row>
    <row r="95" spans="1:22" ht="30" customHeight="1">
      <c r="A95" s="163"/>
      <c r="B95" s="162"/>
      <c r="C95" s="121"/>
      <c r="D95" s="130"/>
      <c r="E95" s="130"/>
      <c r="F95" s="130"/>
      <c r="G95" s="165"/>
      <c r="H95" s="83" t="s">
        <v>34</v>
      </c>
      <c r="I95" s="58">
        <v>1490959.4</v>
      </c>
      <c r="J95" s="58">
        <v>1473226.898</v>
      </c>
      <c r="K95" s="79">
        <v>98.810664998657913</v>
      </c>
      <c r="L95" s="132"/>
      <c r="M95" s="186"/>
    </row>
    <row r="96" spans="1:22" ht="30" customHeight="1">
      <c r="A96" s="163"/>
      <c r="B96" s="162"/>
      <c r="C96" s="121"/>
      <c r="D96" s="130"/>
      <c r="E96" s="130"/>
      <c r="F96" s="130"/>
      <c r="G96" s="165"/>
      <c r="H96" s="83" t="s">
        <v>9</v>
      </c>
      <c r="I96" s="58">
        <v>580741.19999999995</v>
      </c>
      <c r="J96" s="58">
        <v>571422.20656999992</v>
      </c>
      <c r="K96" s="79">
        <v>98.395327655416892</v>
      </c>
      <c r="L96" s="132"/>
      <c r="M96" s="186"/>
    </row>
    <row r="97" spans="1:22" ht="30" customHeight="1">
      <c r="A97" s="163"/>
      <c r="B97" s="162"/>
      <c r="C97" s="121"/>
      <c r="D97" s="130"/>
      <c r="E97" s="130"/>
      <c r="F97" s="130"/>
      <c r="G97" s="165"/>
      <c r="H97" s="33" t="s">
        <v>8</v>
      </c>
      <c r="I97" s="58">
        <v>100000</v>
      </c>
      <c r="J97" s="58">
        <v>96422.92</v>
      </c>
      <c r="K97" s="79">
        <v>96.422920000000005</v>
      </c>
      <c r="L97" s="133"/>
      <c r="M97" s="187"/>
    </row>
    <row r="98" spans="1:22" ht="102">
      <c r="A98" s="84" t="s">
        <v>95</v>
      </c>
      <c r="B98" s="81" t="s">
        <v>66</v>
      </c>
      <c r="C98" s="121"/>
      <c r="D98" s="82">
        <v>43466</v>
      </c>
      <c r="E98" s="82">
        <v>43830</v>
      </c>
      <c r="F98" s="82">
        <v>43466</v>
      </c>
      <c r="G98" s="82">
        <v>43738</v>
      </c>
      <c r="H98" s="83" t="s">
        <v>9</v>
      </c>
      <c r="I98" s="58">
        <v>80741.2</v>
      </c>
      <c r="J98" s="79">
        <v>80740.927469999995</v>
      </c>
      <c r="K98" s="79">
        <v>99.999662464763958</v>
      </c>
      <c r="L98" s="81" t="s">
        <v>158</v>
      </c>
      <c r="M98" s="87" t="s">
        <v>203</v>
      </c>
    </row>
    <row r="99" spans="1:22" ht="30" customHeight="1">
      <c r="A99" s="164" t="s">
        <v>96</v>
      </c>
      <c r="B99" s="158" t="s">
        <v>92</v>
      </c>
      <c r="C99" s="121"/>
      <c r="D99" s="130">
        <v>43466</v>
      </c>
      <c r="E99" s="130">
        <v>43830</v>
      </c>
      <c r="F99" s="130">
        <v>43466</v>
      </c>
      <c r="G99" s="130">
        <v>43830</v>
      </c>
      <c r="H99" s="83" t="s">
        <v>34</v>
      </c>
      <c r="I99" s="58">
        <v>680000</v>
      </c>
      <c r="J99" s="79">
        <v>662390.28700000001</v>
      </c>
      <c r="K99" s="79">
        <v>97.410336323529407</v>
      </c>
      <c r="L99" s="158" t="s">
        <v>159</v>
      </c>
      <c r="M99" s="73"/>
    </row>
    <row r="100" spans="1:22" ht="30" customHeight="1">
      <c r="A100" s="164"/>
      <c r="B100" s="158"/>
      <c r="C100" s="121"/>
      <c r="D100" s="130"/>
      <c r="E100" s="130"/>
      <c r="F100" s="130"/>
      <c r="G100" s="130"/>
      <c r="H100" s="83" t="s">
        <v>9</v>
      </c>
      <c r="I100" s="58">
        <v>500000</v>
      </c>
      <c r="J100" s="79">
        <v>490681.27909999999</v>
      </c>
      <c r="K100" s="79">
        <v>98.136255820000002</v>
      </c>
      <c r="L100" s="158"/>
      <c r="M100" s="73"/>
    </row>
    <row r="101" spans="1:22" ht="29.45" customHeight="1">
      <c r="A101" s="164"/>
      <c r="B101" s="158"/>
      <c r="C101" s="121"/>
      <c r="D101" s="130"/>
      <c r="E101" s="130"/>
      <c r="F101" s="130"/>
      <c r="G101" s="130"/>
      <c r="H101" s="33" t="s">
        <v>8</v>
      </c>
      <c r="I101" s="58">
        <v>100000</v>
      </c>
      <c r="J101" s="79">
        <v>96422.92</v>
      </c>
      <c r="K101" s="79">
        <v>96.422920000000005</v>
      </c>
      <c r="L101" s="158"/>
      <c r="M101" s="74"/>
    </row>
    <row r="102" spans="1:22" s="41" customFormat="1" ht="117" customHeight="1">
      <c r="A102" s="84" t="s">
        <v>160</v>
      </c>
      <c r="B102" s="81" t="s">
        <v>161</v>
      </c>
      <c r="C102" s="121"/>
      <c r="D102" s="82">
        <v>43466</v>
      </c>
      <c r="E102" s="82">
        <v>44134</v>
      </c>
      <c r="F102" s="82">
        <v>43466</v>
      </c>
      <c r="G102" s="86"/>
      <c r="H102" s="33" t="s">
        <v>9</v>
      </c>
      <c r="I102" s="52">
        <v>75277.100000000006</v>
      </c>
      <c r="J102" s="52">
        <v>75277.100000000006</v>
      </c>
      <c r="K102" s="79">
        <v>100</v>
      </c>
      <c r="L102" s="81"/>
      <c r="M102" s="74"/>
      <c r="N102" s="44"/>
      <c r="O102" s="44"/>
      <c r="P102" s="43"/>
      <c r="Q102" s="43"/>
      <c r="R102" s="43"/>
      <c r="S102" s="43"/>
      <c r="T102" s="43"/>
      <c r="U102" s="43"/>
      <c r="V102" s="43"/>
    </row>
    <row r="103" spans="1:22" s="41" customFormat="1" ht="66.75" customHeight="1">
      <c r="A103" s="84" t="s">
        <v>162</v>
      </c>
      <c r="B103" s="81" t="s">
        <v>163</v>
      </c>
      <c r="C103" s="121"/>
      <c r="D103" s="82">
        <v>43466</v>
      </c>
      <c r="E103" s="82">
        <v>44134</v>
      </c>
      <c r="F103" s="82">
        <v>43466</v>
      </c>
      <c r="G103" s="86"/>
      <c r="H103" s="33" t="s">
        <v>9</v>
      </c>
      <c r="I103" s="52">
        <v>75277.100000000006</v>
      </c>
      <c r="J103" s="52">
        <v>75277.100000000006</v>
      </c>
      <c r="K103" s="79">
        <v>100</v>
      </c>
      <c r="L103" s="81" t="s">
        <v>164</v>
      </c>
      <c r="M103" s="87" t="s">
        <v>203</v>
      </c>
      <c r="N103" s="44"/>
      <c r="O103" s="44"/>
      <c r="P103" s="43"/>
      <c r="Q103" s="43"/>
      <c r="R103" s="43"/>
      <c r="S103" s="43"/>
      <c r="T103" s="43"/>
      <c r="U103" s="43"/>
      <c r="V103" s="43"/>
    </row>
    <row r="104" spans="1:22" s="41" customFormat="1" ht="29.45" customHeight="1">
      <c r="A104" s="169" t="s">
        <v>165</v>
      </c>
      <c r="B104" s="114" t="s">
        <v>166</v>
      </c>
      <c r="C104" s="121"/>
      <c r="D104" s="166">
        <v>43466</v>
      </c>
      <c r="E104" s="166">
        <v>43830</v>
      </c>
      <c r="F104" s="166">
        <v>43466</v>
      </c>
      <c r="G104" s="166">
        <v>43830</v>
      </c>
      <c r="H104" s="33" t="s">
        <v>34</v>
      </c>
      <c r="I104" s="58">
        <v>680000</v>
      </c>
      <c r="J104" s="79">
        <v>662390.28700000001</v>
      </c>
      <c r="K104" s="79">
        <v>97.410336323529407</v>
      </c>
      <c r="L104" s="114" t="s">
        <v>179</v>
      </c>
      <c r="M104" s="159" t="s">
        <v>203</v>
      </c>
      <c r="N104" s="44"/>
      <c r="O104" s="44"/>
      <c r="P104" s="43"/>
      <c r="Q104" s="43"/>
      <c r="R104" s="43"/>
      <c r="S104" s="43"/>
      <c r="T104" s="43"/>
      <c r="U104" s="43"/>
      <c r="V104" s="43"/>
    </row>
    <row r="105" spans="1:22" s="41" customFormat="1" ht="29.45" customHeight="1">
      <c r="A105" s="170"/>
      <c r="B105" s="172"/>
      <c r="C105" s="121"/>
      <c r="D105" s="167"/>
      <c r="E105" s="167"/>
      <c r="F105" s="167"/>
      <c r="G105" s="167"/>
      <c r="H105" s="33" t="s">
        <v>9</v>
      </c>
      <c r="I105" s="58">
        <v>424722.9</v>
      </c>
      <c r="J105" s="79">
        <v>415404.17909999995</v>
      </c>
      <c r="K105" s="79">
        <v>97.80592925410896</v>
      </c>
      <c r="L105" s="172"/>
      <c r="M105" s="110"/>
      <c r="N105" s="44"/>
      <c r="O105" s="44"/>
      <c r="P105" s="43"/>
      <c r="Q105" s="43"/>
      <c r="R105" s="43"/>
      <c r="S105" s="43"/>
      <c r="T105" s="43"/>
      <c r="U105" s="43"/>
      <c r="V105" s="43"/>
    </row>
    <row r="106" spans="1:22" s="41" customFormat="1" ht="45.75" customHeight="1">
      <c r="A106" s="171"/>
      <c r="B106" s="115"/>
      <c r="C106" s="121"/>
      <c r="D106" s="168"/>
      <c r="E106" s="168"/>
      <c r="F106" s="168"/>
      <c r="G106" s="168"/>
      <c r="H106" s="33" t="s">
        <v>8</v>
      </c>
      <c r="I106" s="58">
        <v>100000</v>
      </c>
      <c r="J106" s="79">
        <v>96422.92</v>
      </c>
      <c r="K106" s="79">
        <v>96.422920000000005</v>
      </c>
      <c r="L106" s="115"/>
      <c r="M106" s="111"/>
      <c r="N106" s="44"/>
      <c r="O106" s="44"/>
      <c r="P106" s="43"/>
      <c r="Q106" s="43"/>
      <c r="R106" s="43"/>
      <c r="S106" s="43"/>
      <c r="T106" s="43"/>
      <c r="U106" s="43"/>
      <c r="V106" s="43"/>
    </row>
    <row r="107" spans="1:22" ht="107.25" customHeight="1">
      <c r="A107" s="84" t="s">
        <v>97</v>
      </c>
      <c r="B107" s="81" t="s">
        <v>93</v>
      </c>
      <c r="C107" s="121"/>
      <c r="D107" s="82">
        <v>43466</v>
      </c>
      <c r="E107" s="82">
        <v>43830</v>
      </c>
      <c r="F107" s="82">
        <v>43466</v>
      </c>
      <c r="G107" s="82">
        <v>43738</v>
      </c>
      <c r="H107" s="83" t="s">
        <v>34</v>
      </c>
      <c r="I107" s="58">
        <v>810959.4</v>
      </c>
      <c r="J107" s="79">
        <v>810836.61100000003</v>
      </c>
      <c r="K107" s="79">
        <v>99.984858798109983</v>
      </c>
      <c r="L107" s="81" t="s">
        <v>180</v>
      </c>
      <c r="M107" s="87" t="s">
        <v>203</v>
      </c>
    </row>
    <row r="108" spans="1:22" ht="55.5" customHeight="1">
      <c r="A108" s="83">
        <v>10</v>
      </c>
      <c r="B108" s="59" t="s">
        <v>201</v>
      </c>
      <c r="C108" s="121" t="s">
        <v>67</v>
      </c>
      <c r="D108" s="82">
        <v>43466</v>
      </c>
      <c r="E108" s="82">
        <v>43830</v>
      </c>
      <c r="F108" s="82">
        <v>43466</v>
      </c>
      <c r="G108" s="107">
        <v>43830</v>
      </c>
      <c r="H108" s="83" t="s">
        <v>10</v>
      </c>
      <c r="I108" s="58" t="s">
        <v>64</v>
      </c>
      <c r="J108" s="58" t="s">
        <v>64</v>
      </c>
      <c r="K108" s="79" t="s">
        <v>187</v>
      </c>
      <c r="L108" s="63"/>
      <c r="M108" s="75"/>
    </row>
    <row r="109" spans="1:22" ht="135.75" customHeight="1">
      <c r="A109" s="84" t="s">
        <v>98</v>
      </c>
      <c r="B109" s="81" t="s">
        <v>94</v>
      </c>
      <c r="C109" s="121"/>
      <c r="D109" s="82">
        <v>43466</v>
      </c>
      <c r="E109" s="82">
        <v>43830</v>
      </c>
      <c r="F109" s="82">
        <v>43466</v>
      </c>
      <c r="G109" s="82">
        <v>43830</v>
      </c>
      <c r="H109" s="83" t="s">
        <v>10</v>
      </c>
      <c r="I109" s="58" t="s">
        <v>64</v>
      </c>
      <c r="J109" s="79" t="s">
        <v>64</v>
      </c>
      <c r="K109" s="79" t="s">
        <v>187</v>
      </c>
      <c r="L109" s="81" t="s">
        <v>167</v>
      </c>
      <c r="M109" s="87" t="s">
        <v>203</v>
      </c>
    </row>
    <row r="110" spans="1:22">
      <c r="A110" s="34"/>
      <c r="B110" s="76" t="s">
        <v>214</v>
      </c>
      <c r="C110" s="31"/>
      <c r="D110" s="34"/>
      <c r="E110" s="34"/>
      <c r="F110" s="34"/>
      <c r="G110" s="34"/>
      <c r="H110" s="31"/>
      <c r="I110" s="34"/>
      <c r="J110" s="35"/>
      <c r="K110" s="34"/>
      <c r="L110" s="31"/>
    </row>
    <row r="111" spans="1:22">
      <c r="A111" s="5"/>
      <c r="B111" s="76" t="s">
        <v>215</v>
      </c>
      <c r="C111" s="6"/>
      <c r="D111" s="5"/>
      <c r="E111" s="5"/>
      <c r="F111" s="5"/>
      <c r="G111" s="5"/>
      <c r="H111" s="6"/>
      <c r="I111" s="34"/>
      <c r="J111" s="5"/>
      <c r="K111" s="5"/>
      <c r="L111" s="6"/>
    </row>
    <row r="112" spans="1:22">
      <c r="A112" s="5"/>
      <c r="B112" s="6"/>
      <c r="C112" s="6"/>
      <c r="D112" s="5"/>
      <c r="E112" s="5"/>
      <c r="F112" s="5"/>
      <c r="G112" s="5"/>
      <c r="H112" s="6"/>
      <c r="I112" s="34"/>
      <c r="J112" s="5"/>
      <c r="K112" s="5"/>
      <c r="L112" s="6"/>
    </row>
    <row r="113" spans="1:12" ht="15">
      <c r="A113" s="161"/>
      <c r="B113" s="161"/>
      <c r="C113" s="161"/>
      <c r="D113" s="161"/>
      <c r="E113" s="161"/>
      <c r="F113" s="161"/>
      <c r="G113" s="161"/>
      <c r="H113" s="161"/>
      <c r="I113" s="161"/>
      <c r="J113" s="161"/>
      <c r="K113" s="161"/>
      <c r="L113" s="161"/>
    </row>
    <row r="114" spans="1:12">
      <c r="A114" s="5"/>
      <c r="B114" s="6"/>
      <c r="C114" s="6"/>
      <c r="D114" s="5"/>
      <c r="E114" s="5"/>
      <c r="F114" s="5"/>
      <c r="G114" s="5"/>
      <c r="H114" s="6"/>
      <c r="I114" s="34"/>
      <c r="J114" s="5"/>
      <c r="K114" s="5"/>
      <c r="L114" s="6"/>
    </row>
    <row r="115" spans="1:12">
      <c r="A115" s="5"/>
      <c r="B115" s="6"/>
      <c r="C115" s="6"/>
      <c r="D115" s="5"/>
      <c r="E115" s="5"/>
      <c r="F115" s="5"/>
      <c r="G115" s="5"/>
      <c r="H115" s="6"/>
      <c r="I115" s="34"/>
      <c r="J115" s="5"/>
      <c r="K115" s="5"/>
      <c r="L115" s="6"/>
    </row>
    <row r="116" spans="1:12">
      <c r="A116" s="5"/>
      <c r="B116" s="6"/>
      <c r="C116" s="6"/>
      <c r="D116" s="7"/>
      <c r="E116" s="5"/>
      <c r="F116" s="5"/>
      <c r="G116" s="5"/>
      <c r="H116" s="6"/>
      <c r="I116" s="34"/>
      <c r="J116" s="5"/>
      <c r="K116" s="5"/>
      <c r="L116" s="6"/>
    </row>
    <row r="117" spans="1:12">
      <c r="A117" s="8"/>
      <c r="B117" s="9"/>
      <c r="C117" s="9"/>
      <c r="D117" s="8"/>
      <c r="E117" s="8"/>
      <c r="F117" s="8"/>
      <c r="G117" s="3"/>
      <c r="H117" s="9"/>
      <c r="I117" s="36"/>
      <c r="J117" s="8"/>
      <c r="K117" s="8"/>
      <c r="L117" s="9"/>
    </row>
    <row r="118" spans="1:12">
      <c r="A118" s="8"/>
      <c r="B118" s="160"/>
      <c r="C118" s="160"/>
      <c r="D118" s="160"/>
      <c r="E118" s="160"/>
      <c r="F118" s="160"/>
      <c r="G118" s="160"/>
      <c r="H118" s="9"/>
      <c r="I118" s="36"/>
      <c r="J118" s="8"/>
      <c r="K118" s="8"/>
      <c r="L118" s="9"/>
    </row>
    <row r="119" spans="1:12">
      <c r="A119" s="8"/>
      <c r="B119" s="9"/>
      <c r="C119" s="9"/>
      <c r="D119" s="8"/>
      <c r="E119" s="8"/>
      <c r="F119" s="8"/>
      <c r="G119" s="8"/>
      <c r="H119" s="9"/>
      <c r="I119" s="36"/>
      <c r="J119" s="8"/>
      <c r="K119" s="8"/>
      <c r="L119" s="9"/>
    </row>
    <row r="120" spans="1:12">
      <c r="A120" s="8"/>
      <c r="B120" s="9"/>
      <c r="C120" s="9"/>
      <c r="D120" s="8"/>
      <c r="E120" s="8"/>
      <c r="F120" s="8"/>
      <c r="G120" s="8"/>
      <c r="H120" s="9"/>
      <c r="I120" s="36"/>
      <c r="J120" s="8"/>
      <c r="K120" s="8"/>
      <c r="L120" s="9"/>
    </row>
    <row r="121" spans="1:12">
      <c r="A121" s="8"/>
      <c r="B121" s="9"/>
      <c r="C121" s="9"/>
      <c r="D121" s="8"/>
      <c r="E121" s="8"/>
      <c r="F121" s="8"/>
      <c r="G121" s="8"/>
      <c r="H121" s="9"/>
      <c r="I121" s="36"/>
      <c r="J121" s="8"/>
      <c r="K121" s="8"/>
      <c r="L121" s="9"/>
    </row>
    <row r="122" spans="1:12">
      <c r="A122" s="8"/>
      <c r="B122" s="9"/>
      <c r="C122" s="9"/>
      <c r="D122" s="8"/>
      <c r="E122" s="8"/>
      <c r="F122" s="8"/>
      <c r="G122" s="8"/>
      <c r="H122" s="9"/>
      <c r="I122" s="36"/>
      <c r="J122" s="8"/>
      <c r="K122" s="8"/>
      <c r="L122" s="9"/>
    </row>
  </sheetData>
  <mergeCells count="145">
    <mergeCell ref="M104:M106"/>
    <mergeCell ref="M7:M8"/>
    <mergeCell ref="M10:M14"/>
    <mergeCell ref="M15:M16"/>
    <mergeCell ref="L48:L54"/>
    <mergeCell ref="M66:M68"/>
    <mergeCell ref="M69:M71"/>
    <mergeCell ref="M80:M84"/>
    <mergeCell ref="M94:M97"/>
    <mergeCell ref="L99:L101"/>
    <mergeCell ref="L31:L32"/>
    <mergeCell ref="F94:F97"/>
    <mergeCell ref="F99:F101"/>
    <mergeCell ref="G40:G43"/>
    <mergeCell ref="F40:F43"/>
    <mergeCell ref="L44:L47"/>
    <mergeCell ref="G44:G47"/>
    <mergeCell ref="M48:M51"/>
    <mergeCell ref="M44:M47"/>
    <mergeCell ref="M41:M43"/>
    <mergeCell ref="M52:M54"/>
    <mergeCell ref="L40:L43"/>
    <mergeCell ref="A89:A91"/>
    <mergeCell ref="B89:B91"/>
    <mergeCell ref="C89:C91"/>
    <mergeCell ref="D89:D91"/>
    <mergeCell ref="E89:E91"/>
    <mergeCell ref="B118:G118"/>
    <mergeCell ref="A113:L113"/>
    <mergeCell ref="B94:B97"/>
    <mergeCell ref="A94:A97"/>
    <mergeCell ref="A99:A101"/>
    <mergeCell ref="B99:B101"/>
    <mergeCell ref="D99:D101"/>
    <mergeCell ref="E99:E101"/>
    <mergeCell ref="C94:C107"/>
    <mergeCell ref="G99:G101"/>
    <mergeCell ref="G94:G97"/>
    <mergeCell ref="D104:D106"/>
    <mergeCell ref="E104:E106"/>
    <mergeCell ref="A104:A106"/>
    <mergeCell ref="C108:C109"/>
    <mergeCell ref="B104:B106"/>
    <mergeCell ref="F104:F106"/>
    <mergeCell ref="G104:G106"/>
    <mergeCell ref="L104:L106"/>
    <mergeCell ref="A80:A84"/>
    <mergeCell ref="B80:B84"/>
    <mergeCell ref="C80:C84"/>
    <mergeCell ref="D80:D84"/>
    <mergeCell ref="G80:G84"/>
    <mergeCell ref="F80:F84"/>
    <mergeCell ref="G15:G16"/>
    <mergeCell ref="A40:A43"/>
    <mergeCell ref="A52:A54"/>
    <mergeCell ref="A69:A71"/>
    <mergeCell ref="A66:A68"/>
    <mergeCell ref="F15:F16"/>
    <mergeCell ref="B15:B16"/>
    <mergeCell ref="C15:C16"/>
    <mergeCell ref="E15:E16"/>
    <mergeCell ref="D15:D16"/>
    <mergeCell ref="C40:C43"/>
    <mergeCell ref="B40:B43"/>
    <mergeCell ref="D40:D43"/>
    <mergeCell ref="C44:C47"/>
    <mergeCell ref="B44:B47"/>
    <mergeCell ref="A44:A47"/>
    <mergeCell ref="B48:B51"/>
    <mergeCell ref="A48:A51"/>
    <mergeCell ref="A3:L3"/>
    <mergeCell ref="A4:L4"/>
    <mergeCell ref="A5:L5"/>
    <mergeCell ref="L7:L8"/>
    <mergeCell ref="L10:L14"/>
    <mergeCell ref="J7:J8"/>
    <mergeCell ref="E10:E14"/>
    <mergeCell ref="H7:H8"/>
    <mergeCell ref="D7:E7"/>
    <mergeCell ref="I7:I8"/>
    <mergeCell ref="F7:G7"/>
    <mergeCell ref="K7:K8"/>
    <mergeCell ref="A7:A8"/>
    <mergeCell ref="B7:B8"/>
    <mergeCell ref="C7:C8"/>
    <mergeCell ref="D10:D14"/>
    <mergeCell ref="A10:A14"/>
    <mergeCell ref="B10:B14"/>
    <mergeCell ref="C10:C14"/>
    <mergeCell ref="L1:M1"/>
    <mergeCell ref="E80:E84"/>
    <mergeCell ref="L66:L68"/>
    <mergeCell ref="G66:G68"/>
    <mergeCell ref="D94:D97"/>
    <mergeCell ref="E94:E97"/>
    <mergeCell ref="G48:G51"/>
    <mergeCell ref="D52:D54"/>
    <mergeCell ref="E52:E54"/>
    <mergeCell ref="F52:F54"/>
    <mergeCell ref="G52:G54"/>
    <mergeCell ref="D66:D68"/>
    <mergeCell ref="G69:G71"/>
    <mergeCell ref="F69:F71"/>
    <mergeCell ref="L94:L97"/>
    <mergeCell ref="L80:L84"/>
    <mergeCell ref="F89:F91"/>
    <mergeCell ref="G89:G91"/>
    <mergeCell ref="L89:L91"/>
    <mergeCell ref="H80:H81"/>
    <mergeCell ref="I80:I81"/>
    <mergeCell ref="J80:J81"/>
    <mergeCell ref="K80:K81"/>
    <mergeCell ref="E40:E43"/>
    <mergeCell ref="E48:E51"/>
    <mergeCell ref="F44:F47"/>
    <mergeCell ref="L69:L71"/>
    <mergeCell ref="B66:B68"/>
    <mergeCell ref="C66:C68"/>
    <mergeCell ref="E66:E68"/>
    <mergeCell ref="C61:C62"/>
    <mergeCell ref="C55:C58"/>
    <mergeCell ref="C59:C60"/>
    <mergeCell ref="C48:C54"/>
    <mergeCell ref="B52:B54"/>
    <mergeCell ref="B69:B71"/>
    <mergeCell ref="C69:C71"/>
    <mergeCell ref="E44:E47"/>
    <mergeCell ref="F66:F68"/>
    <mergeCell ref="F48:F51"/>
    <mergeCell ref="D48:D51"/>
    <mergeCell ref="D44:D47"/>
    <mergeCell ref="D69:D71"/>
    <mergeCell ref="E69:E71"/>
    <mergeCell ref="J31:J32"/>
    <mergeCell ref="K31:K32"/>
    <mergeCell ref="M31:M32"/>
    <mergeCell ref="A31:A32"/>
    <mergeCell ref="B31:B32"/>
    <mergeCell ref="C31:C32"/>
    <mergeCell ref="D31:D32"/>
    <mergeCell ref="E31:E32"/>
    <mergeCell ref="F31:F32"/>
    <mergeCell ref="G31:G32"/>
    <mergeCell ref="H31:H32"/>
    <mergeCell ref="I31:I32"/>
  </mergeCells>
  <phoneticPr fontId="2" type="noConversion"/>
  <pageMargins left="0.7" right="0.7" top="0.75" bottom="0.75" header="0.3" footer="0.3"/>
  <pageSetup scale="6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2"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отчет за 12 месяцев</vt:lpstr>
      <vt:lpstr>Sheet2</vt:lpstr>
      <vt:lpstr>Sheet3</vt:lpstr>
      <vt:lpstr>Sheet4</vt:lpstr>
      <vt:lpstr>Sheet5</vt:lpstr>
      <vt:lpstr>Sheet6</vt:lpstr>
      <vt:lpstr>'отчет за 12 месяцев'!Заголовки_для_печати</vt:lpstr>
      <vt:lpstr>'отчет за 12 месяцев'!Область_печати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Zharovskih</dc:creator>
  <cp:lastModifiedBy>Пользователь Windows</cp:lastModifiedBy>
  <cp:lastPrinted>2020-04-06T13:19:55Z</cp:lastPrinted>
  <dcterms:created xsi:type="dcterms:W3CDTF">2016-02-18T08:12:40Z</dcterms:created>
  <dcterms:modified xsi:type="dcterms:W3CDTF">2020-04-06T13:24:37Z</dcterms:modified>
</cp:coreProperties>
</file>